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2840" windowHeight="7485" firstSheet="2" activeTab="2"/>
  </bookViews>
  <sheets>
    <sheet name="roz przykład1" sheetId="1" r:id="rId1"/>
    <sheet name="roz ćwiczenia1" sheetId="4" r:id="rId2"/>
    <sheet name="roz ćwiczenie 2-zakupy b)" sheetId="5" r:id="rId3"/>
    <sheet name="treść-plecak" sheetId="8" r:id="rId4"/>
    <sheet name="rozw-plecak" sheetId="7" r:id="rId5"/>
    <sheet name="PD-stopy-metoda graficzna" sheetId="6" r:id="rId6"/>
    <sheet name="PD-stopy-solver" sheetId="3" r:id="rId7"/>
  </sheets>
  <definedNames>
    <definedName name="solver_adj" localSheetId="6" hidden="1">'PD-stopy-solver'!$B$5:$C$5</definedName>
    <definedName name="solver_adj" localSheetId="1" hidden="1">'roz ćwiczenia1'!$B$5:$B$6</definedName>
    <definedName name="solver_adj" localSheetId="2" hidden="1">'roz ćwiczenie 2-zakupy b)'!$B$2:$B$7</definedName>
    <definedName name="solver_adj" localSheetId="0" hidden="1">'roz przykład1'!$B$2:$C$2</definedName>
    <definedName name="solver_cvg" localSheetId="6" hidden="1">0.0001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6" hidden="1">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st" localSheetId="6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6" hidden="1">100</definedName>
    <definedName name="solver_itr" localSheetId="1" hidden="1">100</definedName>
    <definedName name="solver_itr" localSheetId="2" hidden="1">100</definedName>
    <definedName name="solver_itr" localSheetId="0" hidden="1">100</definedName>
    <definedName name="solver_lhs1" localSheetId="6" hidden="1">'PD-stopy-solver'!$B$5:$C$5</definedName>
    <definedName name="solver_lhs1" localSheetId="1" hidden="1">'roz ćwiczenia1'!$B$5</definedName>
    <definedName name="solver_lhs1" localSheetId="2" hidden="1">'roz ćwiczenie 2-zakupy b)'!$H$8</definedName>
    <definedName name="solver_lhs1" localSheetId="0" hidden="1">'roz przykład1'!$C$2</definedName>
    <definedName name="solver_lhs2" localSheetId="6" hidden="1">'PD-stopy-solver'!$D$5</definedName>
    <definedName name="solver_lhs2" localSheetId="1" hidden="1">'roz ćwiczenia1'!$B$7</definedName>
    <definedName name="solver_lhs2" localSheetId="2" hidden="1">'roz ćwiczenie 2-zakupy b)'!$B$2:$B$7</definedName>
    <definedName name="solver_lhs2" localSheetId="0" hidden="1">'roz przykład1'!$B$2</definedName>
    <definedName name="solver_lhs3" localSheetId="6" hidden="1">'PD-stopy-solver'!$E$3</definedName>
    <definedName name="solver_lhs3" localSheetId="1" hidden="1">'roz ćwiczenia1'!$B$6</definedName>
    <definedName name="solver_lhs3" localSheetId="2" hidden="1">'roz ćwiczenie 2-zakupy b)'!$B$2:$B$7</definedName>
    <definedName name="solver_lhs3" localSheetId="0" hidden="1">'roz przykład1'!$C$2</definedName>
    <definedName name="solver_lhs4" localSheetId="6" hidden="1">'PD-stopy-solver'!$E$2</definedName>
    <definedName name="solver_lhs4" localSheetId="1" hidden="1">'roz ćwiczenia1'!$B$6</definedName>
    <definedName name="solver_lhs4" localSheetId="0" hidden="1">'roz przykład1'!$B$2</definedName>
    <definedName name="solver_lhs5" localSheetId="6" hidden="1">'PD-stopy-solver'!$E$4</definedName>
    <definedName name="solver_lhs5" localSheetId="0" hidden="1">'roz przykład1'!$D$2</definedName>
    <definedName name="solver_lhs6" localSheetId="6" hidden="1">'PD-stopy-solver'!$E$4</definedName>
    <definedName name="solver_lhs6" localSheetId="0" hidden="1">'roz przykład1'!$E$2</definedName>
    <definedName name="solver_lhs7" localSheetId="6" hidden="1">'PD-stopy-solver'!$E$4</definedName>
    <definedName name="solver_lhs8" localSheetId="6" hidden="1">'PD-stopy-solver'!$E$4</definedName>
    <definedName name="solver_lin" localSheetId="6" hidden="1">2</definedName>
    <definedName name="solver_lin" localSheetId="1" hidden="1">2</definedName>
    <definedName name="solver_lin" localSheetId="2" hidden="1">2</definedName>
    <definedName name="solver_lin" localSheetId="0" hidden="1">2</definedName>
    <definedName name="solver_neg" localSheetId="6" hidden="1">2</definedName>
    <definedName name="solver_neg" localSheetId="1" hidden="1">2</definedName>
    <definedName name="solver_neg" localSheetId="2" hidden="1">2</definedName>
    <definedName name="solver_neg" localSheetId="0" hidden="1">2</definedName>
    <definedName name="solver_num" localSheetId="6" hidden="1">5</definedName>
    <definedName name="solver_num" localSheetId="1" hidden="1">4</definedName>
    <definedName name="solver_num" localSheetId="2" hidden="1">3</definedName>
    <definedName name="solver_num" localSheetId="0" hidden="1">6</definedName>
    <definedName name="solver_nwt" localSheetId="6" hidden="1">1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6" hidden="1">'PD-stopy-solver'!$D$7</definedName>
    <definedName name="solver_opt" localSheetId="1" hidden="1">'roz ćwiczenia1'!$F$7</definedName>
    <definedName name="solver_opt" localSheetId="2" hidden="1">'roz ćwiczenie 2-zakupy b)'!$F$8</definedName>
    <definedName name="solver_opt" localSheetId="0" hidden="1">'roz przykład1'!$F$2</definedName>
    <definedName name="solver_pre" localSheetId="6" hidden="1">0.000001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rel1" localSheetId="6" hidden="1">3</definedName>
    <definedName name="solver_rel1" localSheetId="1" hidden="1">3</definedName>
    <definedName name="solver_rel1" localSheetId="2" hidden="1">1</definedName>
    <definedName name="solver_rel1" localSheetId="0" hidden="1">3</definedName>
    <definedName name="solver_rel2" localSheetId="6" hidden="1">3</definedName>
    <definedName name="solver_rel2" localSheetId="1" hidden="1">1</definedName>
    <definedName name="solver_rel2" localSheetId="2" hidden="1">4</definedName>
    <definedName name="solver_rel2" localSheetId="0" hidden="1">3</definedName>
    <definedName name="solver_rel3" localSheetId="6" hidden="1">3</definedName>
    <definedName name="solver_rel3" localSheetId="1" hidden="1">3</definedName>
    <definedName name="solver_rel3" localSheetId="2" hidden="1">3</definedName>
    <definedName name="solver_rel3" localSheetId="0" hidden="1">1</definedName>
    <definedName name="solver_rel4" localSheetId="6" hidden="1">1</definedName>
    <definedName name="solver_rel4" localSheetId="1" hidden="1">1</definedName>
    <definedName name="solver_rel4" localSheetId="0" hidden="1">1</definedName>
    <definedName name="solver_rel5" localSheetId="6" hidden="1">3</definedName>
    <definedName name="solver_rel5" localSheetId="0" hidden="1">1</definedName>
    <definedName name="solver_rel6" localSheetId="6" hidden="1">3</definedName>
    <definedName name="solver_rel6" localSheetId="0" hidden="1">3</definedName>
    <definedName name="solver_rel7" localSheetId="6" hidden="1">3</definedName>
    <definedName name="solver_rel8" localSheetId="6" hidden="1">3</definedName>
    <definedName name="solver_rhs1" localSheetId="6" hidden="1">0</definedName>
    <definedName name="solver_rhs1" localSheetId="1" hidden="1">3500</definedName>
    <definedName name="solver_rhs1" localSheetId="2" hidden="1">2000</definedName>
    <definedName name="solver_rhs1" localSheetId="0" hidden="1">0</definedName>
    <definedName name="solver_rhs2" localSheetId="6" hidden="1">50</definedName>
    <definedName name="solver_rhs2" localSheetId="1" hidden="1">10000</definedName>
    <definedName name="solver_rhs2" localSheetId="2" hidden="1">całkowita</definedName>
    <definedName name="solver_rhs2" localSheetId="0" hidden="1">0</definedName>
    <definedName name="solver_rhs3" localSheetId="6" hidden="1">'PD-stopy-solver'!$F$3</definedName>
    <definedName name="solver_rhs3" localSheetId="1" hidden="1">2000</definedName>
    <definedName name="solver_rhs3" localSheetId="2" hidden="1">1</definedName>
    <definedName name="solver_rhs3" localSheetId="0" hidden="1">80</definedName>
    <definedName name="solver_rhs4" localSheetId="6" hidden="1">'PD-stopy-solver'!$F$2</definedName>
    <definedName name="solver_rhs4" localSheetId="1" hidden="1">4500</definedName>
    <definedName name="solver_rhs4" localSheetId="0" hidden="1">100</definedName>
    <definedName name="solver_rhs5" localSheetId="6" hidden="1">'PD-stopy-solver'!$F$4</definedName>
    <definedName name="solver_rhs5" localSheetId="0" hidden="1">140</definedName>
    <definedName name="solver_rhs6" localSheetId="6" hidden="1">'PD-stopy-solver'!$G$4</definedName>
    <definedName name="solver_rhs6" localSheetId="0" hidden="1">0</definedName>
    <definedName name="solver_rhs7" localSheetId="6" hidden="1">'PD-stopy-solver'!$G$4</definedName>
    <definedName name="solver_rhs8" localSheetId="6" hidden="1">'PD-stopy-solver'!$G$4</definedName>
    <definedName name="solver_scl" localSheetId="6" hidden="1">2</definedName>
    <definedName name="solver_scl" localSheetId="1" hidden="1">2</definedName>
    <definedName name="solver_scl" localSheetId="2" hidden="1">2</definedName>
    <definedName name="solver_scl" localSheetId="0" hidden="1">2</definedName>
    <definedName name="solver_sho" localSheetId="6" hidden="1">2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tim" localSheetId="6" hidden="1">100</definedName>
    <definedName name="solver_tim" localSheetId="1" hidden="1">100</definedName>
    <definedName name="solver_tim" localSheetId="2" hidden="1">100</definedName>
    <definedName name="solver_tim" localSheetId="0" hidden="1">100</definedName>
    <definedName name="solver_tol" localSheetId="6" hidden="1">0.05</definedName>
    <definedName name="solver_tol" localSheetId="1" hidden="1">0.05</definedName>
    <definedName name="solver_tol" localSheetId="2" hidden="1">0.05</definedName>
    <definedName name="solver_tol" localSheetId="0" hidden="1">0.05</definedName>
    <definedName name="solver_typ" localSheetId="6" hidden="1">2</definedName>
    <definedName name="solver_typ" localSheetId="1" hidden="1">1</definedName>
    <definedName name="solver_typ" localSheetId="2" hidden="1">2</definedName>
    <definedName name="solver_typ" localSheetId="0" hidden="1">1</definedName>
    <definedName name="solver_val" localSheetId="6" hidden="1">0</definedName>
    <definedName name="solver_val" localSheetId="1" hidden="1">0</definedName>
    <definedName name="solver_val" localSheetId="2" hidden="1">0</definedName>
    <definedName name="solver_val" localSheetId="0" hidden="1">0</definedName>
  </definedNames>
  <calcPr calcId="144525"/>
</workbook>
</file>

<file path=xl/calcChain.xml><?xml version="1.0" encoding="utf-8"?>
<calcChain xmlns="http://schemas.openxmlformats.org/spreadsheetml/2006/main">
  <c r="H11" i="7" l="1"/>
  <c r="G11" i="7"/>
  <c r="F11" i="7"/>
  <c r="H10" i="7"/>
  <c r="G10" i="7"/>
  <c r="F10" i="7"/>
  <c r="H9" i="7"/>
  <c r="G9" i="7"/>
  <c r="F9" i="7"/>
  <c r="H8" i="7"/>
  <c r="G8" i="7"/>
  <c r="F8" i="7"/>
  <c r="H7" i="7"/>
  <c r="G7" i="7"/>
  <c r="F7" i="7"/>
  <c r="H6" i="7"/>
  <c r="G6" i="7"/>
  <c r="F6" i="7"/>
  <c r="H5" i="7"/>
  <c r="G5" i="7"/>
  <c r="F5" i="7"/>
  <c r="H4" i="7"/>
  <c r="G4" i="7"/>
  <c r="F4" i="7"/>
  <c r="H3" i="7"/>
  <c r="G3" i="7"/>
  <c r="F3" i="7"/>
  <c r="H2" i="7"/>
  <c r="G2" i="7"/>
  <c r="F2" i="7"/>
  <c r="B2" i="6"/>
  <c r="E2" i="3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E3" i="3"/>
  <c r="D2" i="6"/>
  <c r="B4" i="6"/>
  <c r="E4" i="3"/>
  <c r="D5" i="3"/>
  <c r="F3" i="3" s="1"/>
  <c r="B25" i="6"/>
  <c r="D25" i="6"/>
  <c r="B26" i="6"/>
  <c r="D26" i="6"/>
  <c r="B27" i="6"/>
  <c r="D27" i="6"/>
  <c r="B28" i="6"/>
  <c r="D28" i="6"/>
  <c r="B29" i="6"/>
  <c r="D29" i="6"/>
  <c r="B30" i="6"/>
  <c r="D30" i="6"/>
  <c r="B31" i="6"/>
  <c r="D31" i="6"/>
  <c r="B32" i="6"/>
  <c r="D32" i="6"/>
  <c r="B33" i="6"/>
  <c r="D33" i="6"/>
  <c r="B34" i="6"/>
  <c r="D34" i="6"/>
  <c r="B35" i="6"/>
  <c r="D35" i="6"/>
  <c r="B36" i="6"/>
  <c r="D36" i="6"/>
  <c r="B37" i="6"/>
  <c r="D37" i="6"/>
  <c r="B38" i="6"/>
  <c r="D38" i="6"/>
  <c r="B39" i="6"/>
  <c r="D39" i="6"/>
  <c r="B40" i="6"/>
  <c r="D40" i="6"/>
  <c r="B41" i="6"/>
  <c r="D41" i="6"/>
  <c r="B42" i="6"/>
  <c r="D42" i="6"/>
  <c r="B43" i="6"/>
  <c r="D43" i="6"/>
  <c r="B44" i="6"/>
  <c r="D44" i="6"/>
  <c r="B45" i="6"/>
  <c r="D45" i="6"/>
  <c r="B46" i="6"/>
  <c r="D46" i="6"/>
  <c r="B47" i="6"/>
  <c r="D47" i="6"/>
  <c r="B48" i="6"/>
  <c r="D48" i="6"/>
  <c r="B49" i="6"/>
  <c r="D49" i="6"/>
  <c r="B50" i="6"/>
  <c r="D50" i="6"/>
  <c r="B51" i="6"/>
  <c r="D51" i="6"/>
  <c r="B52" i="6"/>
  <c r="D52" i="6"/>
  <c r="B53" i="6"/>
  <c r="D53" i="6"/>
  <c r="B54" i="6"/>
  <c r="D54" i="6"/>
  <c r="B55" i="6"/>
  <c r="D55" i="6"/>
  <c r="B56" i="6"/>
  <c r="D56" i="6"/>
  <c r="B57" i="6"/>
  <c r="D57" i="6"/>
  <c r="B58" i="6"/>
  <c r="D58" i="6"/>
  <c r="B59" i="6"/>
  <c r="D59" i="6"/>
  <c r="B60" i="6"/>
  <c r="D60" i="6"/>
  <c r="B61" i="6"/>
  <c r="D61" i="6"/>
  <c r="B62" i="6"/>
  <c r="D62" i="6"/>
  <c r="B63" i="6"/>
  <c r="D63" i="6"/>
  <c r="B3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C7" i="3"/>
  <c r="B7" i="3"/>
  <c r="C8" i="5"/>
  <c r="F12" i="7" l="1"/>
  <c r="G12" i="7"/>
  <c r="H12" i="7"/>
  <c r="F4" i="3"/>
  <c r="F2" i="3"/>
  <c r="D7" i="3"/>
  <c r="F3" i="5"/>
  <c r="F4" i="5"/>
  <c r="F5" i="5"/>
  <c r="F6" i="5"/>
  <c r="F7" i="5"/>
  <c r="F2" i="5"/>
  <c r="G2" i="5" s="1"/>
  <c r="B7" i="4"/>
  <c r="E6" i="4"/>
  <c r="F6" i="4" s="1"/>
  <c r="E5" i="4"/>
  <c r="F5" i="4" s="1"/>
  <c r="F2" i="1"/>
  <c r="H5" i="5" l="1"/>
  <c r="G5" i="5"/>
  <c r="H6" i="5"/>
  <c r="G6" i="5"/>
  <c r="H4" i="5"/>
  <c r="G4" i="5"/>
  <c r="H7" i="5"/>
  <c r="G7" i="5"/>
  <c r="H3" i="5"/>
  <c r="G3" i="5"/>
  <c r="H2" i="5"/>
  <c r="F8" i="5"/>
  <c r="F7" i="4"/>
  <c r="D2" i="1"/>
  <c r="E2" i="1"/>
  <c r="H8" i="5" l="1"/>
</calcChain>
</file>

<file path=xl/sharedStrings.xml><?xml version="1.0" encoding="utf-8"?>
<sst xmlns="http://schemas.openxmlformats.org/spreadsheetml/2006/main" count="99" uniqueCount="74">
  <si>
    <t>x</t>
  </si>
  <si>
    <t>y</t>
  </si>
  <si>
    <t>f.celu</t>
  </si>
  <si>
    <t>suma</t>
  </si>
  <si>
    <t>roznica</t>
  </si>
  <si>
    <t>za sztukę</t>
  </si>
  <si>
    <t>ilość</t>
  </si>
  <si>
    <t xml:space="preserve">cena </t>
  </si>
  <si>
    <t>koszt</t>
  </si>
  <si>
    <t>zysk</t>
  </si>
  <si>
    <t>zysk ogółem</t>
  </si>
  <si>
    <t>razem</t>
  </si>
  <si>
    <t>Produkt1 (p1)</t>
  </si>
  <si>
    <t>Produkt2 (p2)</t>
  </si>
  <si>
    <t>artykuł</t>
  </si>
  <si>
    <t>ołówki</t>
  </si>
  <si>
    <t>markery</t>
  </si>
  <si>
    <t>ryza papieru</t>
  </si>
  <si>
    <t>długopisy</t>
  </si>
  <si>
    <t>toner</t>
  </si>
  <si>
    <t>koperty</t>
  </si>
  <si>
    <t>max ilość bez upustu</t>
  </si>
  <si>
    <t>cena jed. bez upustu</t>
  </si>
  <si>
    <t>cena aktualna</t>
  </si>
  <si>
    <t>cena jed. z upustem</t>
  </si>
  <si>
    <t>wartość zakupów</t>
  </si>
  <si>
    <t>miedź</t>
  </si>
  <si>
    <t>cyna</t>
  </si>
  <si>
    <t>ołów</t>
  </si>
  <si>
    <t>koszt jednost.</t>
  </si>
  <si>
    <t>koszt całkowity</t>
  </si>
  <si>
    <t>y1</t>
  </si>
  <si>
    <t>y2</t>
  </si>
  <si>
    <t>y3</t>
  </si>
  <si>
    <t>ilosc</t>
  </si>
  <si>
    <t>S1</t>
  </si>
  <si>
    <t>S2</t>
  </si>
  <si>
    <t>stop pomnikowy</t>
  </si>
  <si>
    <t>s1</t>
  </si>
  <si>
    <t>s2</t>
  </si>
  <si>
    <t>stop pom</t>
  </si>
  <si>
    <t>ilość skladników w s1+s2</t>
  </si>
  <si>
    <t>ilość składników w stopie pomnikowym</t>
  </si>
  <si>
    <t>Musisz zrobić zakupy w hurtowni papierniczej na zaopatrzenie szkoły.</t>
  </si>
  <si>
    <t>produkty</t>
  </si>
  <si>
    <t>waga jednostkowa</t>
  </si>
  <si>
    <t>warosc jednostkowa</t>
  </si>
  <si>
    <t>objetosc jednostkowa</t>
  </si>
  <si>
    <t>waga całkowita</t>
  </si>
  <si>
    <t>objetosc całkowita</t>
  </si>
  <si>
    <t>wartosc calkowita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</si>
  <si>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</si>
  <si>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</si>
  <si>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</si>
  <si>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</si>
  <si>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</si>
  <si>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</si>
  <si>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</si>
  <si>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</si>
  <si>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</si>
  <si>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</si>
  <si>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w kolumnie C wartośc energetyczna każdego produktu,</t>
  </si>
  <si>
    <t>waga jednostkowa opakowania w kg</t>
  </si>
  <si>
    <t xml:space="preserve"> Posiadasz ulotkę, w której przy określonej ilości zakupów pewnych </t>
  </si>
  <si>
    <t>towarów otrzymujesz upusty w cenie (na całą zakupioną ilość danego artukułu)</t>
  </si>
  <si>
    <r>
      <t>b)</t>
    </r>
    <r>
      <rPr>
        <sz val="7"/>
        <color theme="1"/>
        <rFont val="Century"/>
        <family val="1"/>
        <charset val="238"/>
      </rPr>
      <t xml:space="preserve"> </t>
    </r>
    <r>
      <rPr>
        <sz val="12"/>
        <color theme="1"/>
        <rFont val="Century"/>
        <family val="1"/>
        <charset val="238"/>
      </rPr>
      <t>Jak zmienić ilość planowanych zakupów, aby  wartość zakupów nie przekraczała 2000 zł,</t>
    </r>
  </si>
  <si>
    <t>a  zysk z upustu był możliwie największy, przy czym musimy dokonać zakupu przynajmniej 1 sztuki każdego rodzaju.</t>
  </si>
  <si>
    <t>Mamy 10 produktów, w kolumnie B podana jest waga jednostkowa każdego produktu,</t>
  </si>
  <si>
    <t>w kolumnie D objetość każdej paczki produktu.</t>
  </si>
  <si>
    <t>Mamy do zapakowania plecak o pojemności 30 litrów, waga całkowita plecaka nie powinna przekraczać 50 kg.</t>
  </si>
  <si>
    <t>Ile i jakie produkty należy zabrać, aby wartość energetyczna załadowanego plecaka była maksymalna.</t>
  </si>
  <si>
    <t>Zakładamy, że każdy produkt jest plastyczny, czyli w zapakowanym do pełna plecaku, nie powinno być wolnych przestrzeni.</t>
  </si>
  <si>
    <t>warość energetyczna jednostkowa opakowania</t>
  </si>
  <si>
    <t>objętość jednostkowa opakowania w litrach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</si>
</sst>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0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entury"/>
      <family val="1"/>
      <charset val="238"/>
    </font>
    <font>
      <sz val="12"/>
      <color theme="1"/>
      <name val="Century"/>
      <family val="1"/>
      <charset val="238"/>
    </font>
    <font>
      <sz val="11"/>
      <color theme="1"/>
      <name val="Czcionka tekstu podstawowego"/>
      <family val="2"/>
      <charset val="238"/>
    </font>
    <font>
      <sz val="7"/>
      <color theme="1"/>
      <name val="Century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8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right"/>
    </xf>
    <xf numFmtId="8" fontId="2" fillId="0" borderId="6" xfId="0" applyNumberFormat="1" applyFont="1" applyBorder="1"/>
    <xf numFmtId="0" fontId="0" fillId="2" borderId="6" xfId="0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2" fillId="3" borderId="5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0" xfId="0" applyAlignme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0" fillId="2" borderId="8" xfId="0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9" xfId="0" applyBorder="1"/>
    <xf numFmtId="0" fontId="0" fillId="0" borderId="9" xfId="0" applyFill="1" applyBorder="1"/>
    <xf numFmtId="9" fontId="0" fillId="0" borderId="0" xfId="0" applyNumberFormat="1"/>
    <xf numFmtId="0" fontId="0" fillId="0" borderId="0" xfId="0" applyNumberFormat="1"/>
    <xf numFmtId="0" fontId="0" fillId="0" borderId="0" xfId="0" applyBorder="1"/>
    <xf numFmtId="2" fontId="0" fillId="0" borderId="0" xfId="1" applyNumberFormat="1" applyFont="1"/>
    <xf numFmtId="2" fontId="0" fillId="0" borderId="0" xfId="0" applyNumberFormat="1"/>
    <xf numFmtId="2" fontId="0" fillId="3" borderId="0" xfId="0" applyNumberFormat="1" applyFill="1"/>
    <xf numFmtId="0" fontId="0" fillId="0" borderId="0" xfId="0" applyAlignment="1">
      <alignment textRotation="90" wrapText="1"/>
    </xf>
    <xf numFmtId="0" fontId="4" fillId="0" borderId="0" xfId="0" applyFont="1" applyAlignment="1"/>
    <xf numFmtId="0" fontId="5" fillId="0" borderId="0" xfId="0" applyFont="1" applyAlignment="1">
      <alignment horizontal="left" indent="5"/>
    </xf>
    <xf numFmtId="0" fontId="4" fillId="0" borderId="0" xfId="0" applyFont="1" applyAlignment="1">
      <alignment horizontal="left" indent="1"/>
    </xf>
    <xf numFmtId="0" fontId="8" fillId="0" borderId="0" xfId="0" applyFont="1" applyAlignment="1">
      <alignment textRotation="90" wrapText="1"/>
    </xf>
    <xf numFmtId="0" fontId="0" fillId="3" borderId="9" xfId="0" applyFill="1" applyBorder="1"/>
    <xf numFmtId="0" fontId="9" fillId="0" borderId="9" xfId="0" applyFont="1" applyBorder="1"/>
    <xf numFmtId="0" fontId="0" fillId="0" borderId="9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'PD-stopy-metoda graficzna'!$B$1</c:f>
              <c:strCache>
                <c:ptCount val="1"/>
                <c:pt idx="0">
                  <c:v>y1</c:v>
                </c:pt>
              </c:strCache>
            </c:strRef>
          </c:tx>
          <c:marker>
            <c:symbol val="none"/>
          </c:marker>
          <c:xVal>
            <c:numRef>
              <c:f>'PD-stopy-metoda graficzna'!$A$2:$A$63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</c:numCache>
            </c:numRef>
          </c:xVal>
          <c:yVal>
            <c:numRef>
              <c:f>'PD-stopy-metoda graficzna'!$B$2:$B$63</c:f>
              <c:numCache>
                <c:formatCode>General</c:formatCode>
                <c:ptCount val="62"/>
                <c:pt idx="0">
                  <c:v>75.423728813559322</c:v>
                </c:pt>
                <c:pt idx="1">
                  <c:v>73.898305084745758</c:v>
                </c:pt>
                <c:pt idx="2">
                  <c:v>72.372881355932208</c:v>
                </c:pt>
                <c:pt idx="3">
                  <c:v>70.847457627118644</c:v>
                </c:pt>
                <c:pt idx="4">
                  <c:v>69.322033898305079</c:v>
                </c:pt>
                <c:pt idx="5">
                  <c:v>67.79661016949153</c:v>
                </c:pt>
                <c:pt idx="6">
                  <c:v>66.271186440677965</c:v>
                </c:pt>
                <c:pt idx="7">
                  <c:v>64.745762711864401</c:v>
                </c:pt>
                <c:pt idx="8">
                  <c:v>63.220338983050844</c:v>
                </c:pt>
                <c:pt idx="9">
                  <c:v>61.694915254237287</c:v>
                </c:pt>
                <c:pt idx="10">
                  <c:v>60.169491525423723</c:v>
                </c:pt>
                <c:pt idx="11">
                  <c:v>58.644067796610166</c:v>
                </c:pt>
                <c:pt idx="12">
                  <c:v>57.118644067796609</c:v>
                </c:pt>
                <c:pt idx="13">
                  <c:v>55.593220338983045</c:v>
                </c:pt>
                <c:pt idx="14">
                  <c:v>54.067796610169488</c:v>
                </c:pt>
                <c:pt idx="15">
                  <c:v>52.542372881355931</c:v>
                </c:pt>
                <c:pt idx="16">
                  <c:v>51.016949152542367</c:v>
                </c:pt>
                <c:pt idx="17">
                  <c:v>49.49152542372881</c:v>
                </c:pt>
                <c:pt idx="18">
                  <c:v>47.966101694915253</c:v>
                </c:pt>
                <c:pt idx="19">
                  <c:v>46.440677966101688</c:v>
                </c:pt>
                <c:pt idx="20">
                  <c:v>44.915254237288131</c:v>
                </c:pt>
                <c:pt idx="21">
                  <c:v>43.389830508474574</c:v>
                </c:pt>
                <c:pt idx="22">
                  <c:v>41.86440677966101</c:v>
                </c:pt>
                <c:pt idx="23">
                  <c:v>40.338983050847453</c:v>
                </c:pt>
                <c:pt idx="24">
                  <c:v>38.813559322033896</c:v>
                </c:pt>
                <c:pt idx="25">
                  <c:v>37.288135593220332</c:v>
                </c:pt>
                <c:pt idx="26">
                  <c:v>35.762711864406775</c:v>
                </c:pt>
                <c:pt idx="27">
                  <c:v>34.237288135593218</c:v>
                </c:pt>
                <c:pt idx="28">
                  <c:v>32.711864406779654</c:v>
                </c:pt>
                <c:pt idx="29">
                  <c:v>31.186440677966097</c:v>
                </c:pt>
                <c:pt idx="30">
                  <c:v>29.66101694915254</c:v>
                </c:pt>
                <c:pt idx="31">
                  <c:v>28.135593220338976</c:v>
                </c:pt>
                <c:pt idx="32">
                  <c:v>26.610169491525419</c:v>
                </c:pt>
                <c:pt idx="33">
                  <c:v>25.084745762711862</c:v>
                </c:pt>
                <c:pt idx="34">
                  <c:v>23.559322033898297</c:v>
                </c:pt>
                <c:pt idx="35">
                  <c:v>22.03389830508474</c:v>
                </c:pt>
                <c:pt idx="36">
                  <c:v>20.508474576271183</c:v>
                </c:pt>
                <c:pt idx="37">
                  <c:v>18.983050847457619</c:v>
                </c:pt>
                <c:pt idx="38">
                  <c:v>17.457627118644062</c:v>
                </c:pt>
                <c:pt idx="39">
                  <c:v>15.932203389830505</c:v>
                </c:pt>
                <c:pt idx="40">
                  <c:v>14.406779661016941</c:v>
                </c:pt>
                <c:pt idx="41">
                  <c:v>12.881355932203384</c:v>
                </c:pt>
                <c:pt idx="42">
                  <c:v>11.355932203389827</c:v>
                </c:pt>
                <c:pt idx="43">
                  <c:v>9.8305084745762628</c:v>
                </c:pt>
                <c:pt idx="44">
                  <c:v>8.3050847457626986</c:v>
                </c:pt>
                <c:pt idx="45">
                  <c:v>6.7796610169491487</c:v>
                </c:pt>
                <c:pt idx="46">
                  <c:v>5.2542372881355845</c:v>
                </c:pt>
                <c:pt idx="47">
                  <c:v>3.7288135593220204</c:v>
                </c:pt>
                <c:pt idx="48">
                  <c:v>2.2033898305084705</c:v>
                </c:pt>
                <c:pt idx="49">
                  <c:v>0.67796610169490634</c:v>
                </c:pt>
                <c:pt idx="50">
                  <c:v>-0.8474576271186578</c:v>
                </c:pt>
                <c:pt idx="51">
                  <c:v>-2.3728813559322077</c:v>
                </c:pt>
                <c:pt idx="52">
                  <c:v>-3.8983050847457719</c:v>
                </c:pt>
                <c:pt idx="53">
                  <c:v>-5.423728813559336</c:v>
                </c:pt>
                <c:pt idx="54">
                  <c:v>-6.9491525423728859</c:v>
                </c:pt>
                <c:pt idx="55">
                  <c:v>-8.4745762711864501</c:v>
                </c:pt>
                <c:pt idx="56">
                  <c:v>-10.000000000000014</c:v>
                </c:pt>
                <c:pt idx="57">
                  <c:v>-11.525423728813564</c:v>
                </c:pt>
                <c:pt idx="58">
                  <c:v>-13.050847457627128</c:v>
                </c:pt>
                <c:pt idx="59">
                  <c:v>-14.576271186440692</c:v>
                </c:pt>
                <c:pt idx="60">
                  <c:v>-16.101694915254242</c:v>
                </c:pt>
                <c:pt idx="61">
                  <c:v>-17.627118644067806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'PD-stopy-metoda graficzna'!$C$1</c:f>
              <c:strCache>
                <c:ptCount val="1"/>
                <c:pt idx="0">
                  <c:v>y2</c:v>
                </c:pt>
              </c:strCache>
            </c:strRef>
          </c:tx>
          <c:marker>
            <c:symbol val="none"/>
          </c:marker>
          <c:xVal>
            <c:numRef>
              <c:f>'PD-stopy-metoda graficzna'!$A$2:$A$63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</c:numCache>
            </c:numRef>
          </c:xVal>
          <c:yVal>
            <c:numRef>
              <c:f>'PD-stopy-metoda graficzna'!$C$2:$C$63</c:f>
              <c:numCache>
                <c:formatCode>General</c:formatCode>
                <c:ptCount val="62"/>
                <c:pt idx="0">
                  <c:v>10</c:v>
                </c:pt>
                <c:pt idx="1">
                  <c:v>9.9499999999999993</c:v>
                </c:pt>
                <c:pt idx="2">
                  <c:v>9.9</c:v>
                </c:pt>
                <c:pt idx="3">
                  <c:v>9.85</c:v>
                </c:pt>
                <c:pt idx="4">
                  <c:v>9.8000000000000007</c:v>
                </c:pt>
                <c:pt idx="5">
                  <c:v>9.75</c:v>
                </c:pt>
                <c:pt idx="6">
                  <c:v>9.6999999999999993</c:v>
                </c:pt>
                <c:pt idx="7">
                  <c:v>9.65</c:v>
                </c:pt>
                <c:pt idx="8">
                  <c:v>9.6</c:v>
                </c:pt>
                <c:pt idx="9">
                  <c:v>9.5500000000000007</c:v>
                </c:pt>
                <c:pt idx="10">
                  <c:v>9.5</c:v>
                </c:pt>
                <c:pt idx="11">
                  <c:v>9.4499999999999993</c:v>
                </c:pt>
                <c:pt idx="12">
                  <c:v>9.4</c:v>
                </c:pt>
                <c:pt idx="13">
                  <c:v>9.35</c:v>
                </c:pt>
                <c:pt idx="14">
                  <c:v>9.3000000000000007</c:v>
                </c:pt>
                <c:pt idx="15">
                  <c:v>9.25</c:v>
                </c:pt>
                <c:pt idx="16">
                  <c:v>9.1999999999999993</c:v>
                </c:pt>
                <c:pt idx="17">
                  <c:v>9.15</c:v>
                </c:pt>
                <c:pt idx="18">
                  <c:v>9.1</c:v>
                </c:pt>
                <c:pt idx="19">
                  <c:v>9.0500000000000007</c:v>
                </c:pt>
                <c:pt idx="20">
                  <c:v>9</c:v>
                </c:pt>
                <c:pt idx="21">
                  <c:v>8.9499999999999993</c:v>
                </c:pt>
                <c:pt idx="22">
                  <c:v>8.9</c:v>
                </c:pt>
                <c:pt idx="23">
                  <c:v>8.85</c:v>
                </c:pt>
                <c:pt idx="24">
                  <c:v>8.8000000000000007</c:v>
                </c:pt>
                <c:pt idx="25">
                  <c:v>8.75</c:v>
                </c:pt>
                <c:pt idx="26">
                  <c:v>8.6999999999999993</c:v>
                </c:pt>
                <c:pt idx="27">
                  <c:v>8.65</c:v>
                </c:pt>
                <c:pt idx="28">
                  <c:v>8.6</c:v>
                </c:pt>
                <c:pt idx="29">
                  <c:v>8.5500000000000007</c:v>
                </c:pt>
                <c:pt idx="30">
                  <c:v>8.5</c:v>
                </c:pt>
                <c:pt idx="31">
                  <c:v>8.4499999999999993</c:v>
                </c:pt>
                <c:pt idx="32">
                  <c:v>8.4</c:v>
                </c:pt>
                <c:pt idx="33">
                  <c:v>8.35</c:v>
                </c:pt>
                <c:pt idx="34">
                  <c:v>8.3000000000000007</c:v>
                </c:pt>
                <c:pt idx="35">
                  <c:v>8.25</c:v>
                </c:pt>
                <c:pt idx="36">
                  <c:v>8.1999999999999993</c:v>
                </c:pt>
                <c:pt idx="37">
                  <c:v>8.15</c:v>
                </c:pt>
                <c:pt idx="38">
                  <c:v>8.1</c:v>
                </c:pt>
                <c:pt idx="39">
                  <c:v>8.0500000000000007</c:v>
                </c:pt>
                <c:pt idx="40">
                  <c:v>8</c:v>
                </c:pt>
                <c:pt idx="41">
                  <c:v>7.95</c:v>
                </c:pt>
                <c:pt idx="42">
                  <c:v>7.9</c:v>
                </c:pt>
                <c:pt idx="43">
                  <c:v>7.85</c:v>
                </c:pt>
                <c:pt idx="44">
                  <c:v>7.8000000000000007</c:v>
                </c:pt>
                <c:pt idx="45">
                  <c:v>7.75</c:v>
                </c:pt>
                <c:pt idx="46">
                  <c:v>7.7</c:v>
                </c:pt>
                <c:pt idx="47">
                  <c:v>7.65</c:v>
                </c:pt>
                <c:pt idx="48">
                  <c:v>7.6</c:v>
                </c:pt>
                <c:pt idx="49">
                  <c:v>7.5500000000000007</c:v>
                </c:pt>
                <c:pt idx="50">
                  <c:v>7.5</c:v>
                </c:pt>
                <c:pt idx="51">
                  <c:v>7.45</c:v>
                </c:pt>
                <c:pt idx="52">
                  <c:v>7.4</c:v>
                </c:pt>
                <c:pt idx="53">
                  <c:v>7.35</c:v>
                </c:pt>
                <c:pt idx="54">
                  <c:v>7.3000000000000007</c:v>
                </c:pt>
                <c:pt idx="55">
                  <c:v>7.25</c:v>
                </c:pt>
                <c:pt idx="56">
                  <c:v>7.2</c:v>
                </c:pt>
                <c:pt idx="57">
                  <c:v>7.15</c:v>
                </c:pt>
                <c:pt idx="58">
                  <c:v>7.1</c:v>
                </c:pt>
                <c:pt idx="59">
                  <c:v>7.0500000000000007</c:v>
                </c:pt>
                <c:pt idx="60">
                  <c:v>7</c:v>
                </c:pt>
                <c:pt idx="61">
                  <c:v>6.95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'PD-stopy-metoda graficzna'!$D$1</c:f>
              <c:strCache>
                <c:ptCount val="1"/>
                <c:pt idx="0">
                  <c:v>y3</c:v>
                </c:pt>
              </c:strCache>
            </c:strRef>
          </c:tx>
          <c:marker>
            <c:symbol val="none"/>
          </c:marker>
          <c:xVal>
            <c:numRef>
              <c:f>'PD-stopy-metoda graficzna'!$A$2:$A$63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</c:numCache>
            </c:numRef>
          </c:xVal>
          <c:yVal>
            <c:numRef>
              <c:f>'PD-stopy-metoda graficzna'!$D$2:$D$63</c:f>
              <c:numCache>
                <c:formatCode>General</c:formatCode>
                <c:ptCount val="62"/>
                <c:pt idx="0">
                  <c:v>150</c:v>
                </c:pt>
                <c:pt idx="1">
                  <c:v>142</c:v>
                </c:pt>
                <c:pt idx="2">
                  <c:v>134</c:v>
                </c:pt>
                <c:pt idx="3">
                  <c:v>126</c:v>
                </c:pt>
                <c:pt idx="4">
                  <c:v>118</c:v>
                </c:pt>
                <c:pt idx="5">
                  <c:v>110</c:v>
                </c:pt>
                <c:pt idx="6">
                  <c:v>102</c:v>
                </c:pt>
                <c:pt idx="7">
                  <c:v>94</c:v>
                </c:pt>
                <c:pt idx="8">
                  <c:v>86</c:v>
                </c:pt>
                <c:pt idx="9">
                  <c:v>78</c:v>
                </c:pt>
                <c:pt idx="10">
                  <c:v>70</c:v>
                </c:pt>
                <c:pt idx="11">
                  <c:v>62</c:v>
                </c:pt>
                <c:pt idx="12">
                  <c:v>54</c:v>
                </c:pt>
                <c:pt idx="13">
                  <c:v>46</c:v>
                </c:pt>
                <c:pt idx="14">
                  <c:v>38</c:v>
                </c:pt>
                <c:pt idx="15">
                  <c:v>30</c:v>
                </c:pt>
                <c:pt idx="16">
                  <c:v>22</c:v>
                </c:pt>
                <c:pt idx="17">
                  <c:v>14</c:v>
                </c:pt>
                <c:pt idx="18">
                  <c:v>6</c:v>
                </c:pt>
                <c:pt idx="19">
                  <c:v>-2</c:v>
                </c:pt>
                <c:pt idx="20">
                  <c:v>-10</c:v>
                </c:pt>
                <c:pt idx="21">
                  <c:v>-18</c:v>
                </c:pt>
                <c:pt idx="22">
                  <c:v>-26</c:v>
                </c:pt>
                <c:pt idx="23">
                  <c:v>-34</c:v>
                </c:pt>
                <c:pt idx="24">
                  <c:v>-42</c:v>
                </c:pt>
                <c:pt idx="25">
                  <c:v>-50</c:v>
                </c:pt>
                <c:pt idx="26">
                  <c:v>-58</c:v>
                </c:pt>
                <c:pt idx="27">
                  <c:v>-66</c:v>
                </c:pt>
                <c:pt idx="28">
                  <c:v>-74</c:v>
                </c:pt>
                <c:pt idx="29">
                  <c:v>-82</c:v>
                </c:pt>
                <c:pt idx="30">
                  <c:v>-90</c:v>
                </c:pt>
                <c:pt idx="31">
                  <c:v>-98</c:v>
                </c:pt>
                <c:pt idx="32">
                  <c:v>-106</c:v>
                </c:pt>
                <c:pt idx="33">
                  <c:v>-114</c:v>
                </c:pt>
                <c:pt idx="34">
                  <c:v>-122</c:v>
                </c:pt>
                <c:pt idx="35">
                  <c:v>-130</c:v>
                </c:pt>
                <c:pt idx="36">
                  <c:v>-138</c:v>
                </c:pt>
                <c:pt idx="37">
                  <c:v>-146</c:v>
                </c:pt>
                <c:pt idx="38">
                  <c:v>-154</c:v>
                </c:pt>
                <c:pt idx="39">
                  <c:v>-162</c:v>
                </c:pt>
                <c:pt idx="40">
                  <c:v>-170</c:v>
                </c:pt>
                <c:pt idx="41">
                  <c:v>-178</c:v>
                </c:pt>
                <c:pt idx="42">
                  <c:v>-186</c:v>
                </c:pt>
                <c:pt idx="43">
                  <c:v>-194</c:v>
                </c:pt>
                <c:pt idx="44">
                  <c:v>-202</c:v>
                </c:pt>
                <c:pt idx="45">
                  <c:v>-210</c:v>
                </c:pt>
                <c:pt idx="46">
                  <c:v>-218</c:v>
                </c:pt>
                <c:pt idx="47">
                  <c:v>-226</c:v>
                </c:pt>
                <c:pt idx="48">
                  <c:v>-234</c:v>
                </c:pt>
                <c:pt idx="49">
                  <c:v>-242</c:v>
                </c:pt>
                <c:pt idx="50">
                  <c:v>-250</c:v>
                </c:pt>
                <c:pt idx="51">
                  <c:v>-258</c:v>
                </c:pt>
                <c:pt idx="52">
                  <c:v>-266</c:v>
                </c:pt>
                <c:pt idx="53">
                  <c:v>-274</c:v>
                </c:pt>
                <c:pt idx="54">
                  <c:v>-282</c:v>
                </c:pt>
                <c:pt idx="55">
                  <c:v>-290</c:v>
                </c:pt>
                <c:pt idx="56">
                  <c:v>-298</c:v>
                </c:pt>
                <c:pt idx="57">
                  <c:v>-306</c:v>
                </c:pt>
                <c:pt idx="58">
                  <c:v>-314</c:v>
                </c:pt>
                <c:pt idx="59">
                  <c:v>-322</c:v>
                </c:pt>
                <c:pt idx="60">
                  <c:v>-330</c:v>
                </c:pt>
                <c:pt idx="61">
                  <c:v>-338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33152"/>
        <c:axId val="146434688"/>
      </c:scatterChart>
      <c:valAx>
        <c:axId val="1464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434688"/>
        <c:crosses val="autoZero"/>
        <c:crossBetween val="midCat"/>
      </c:valAx>
      <c:valAx>
        <c:axId val="146434688"/>
        <c:scaling>
          <c:orientation val="minMax"/>
          <c:max val="100"/>
          <c:min val="-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433152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3</xdr:row>
      <xdr:rowOff>171450</xdr:rowOff>
    </xdr:from>
    <xdr:to>
      <xdr:col>9</xdr:col>
      <xdr:colOff>352425</xdr:colOff>
      <xdr:row>17</xdr:row>
      <xdr:rowOff>133350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14375"/>
          <a:ext cx="4962525" cy="2495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3</xdr:row>
      <xdr:rowOff>0</xdr:rowOff>
    </xdr:from>
    <xdr:to>
      <xdr:col>14</xdr:col>
      <xdr:colOff>447675</xdr:colOff>
      <xdr:row>16</xdr:row>
      <xdr:rowOff>104775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561975"/>
          <a:ext cx="4962525" cy="2495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0</xdr:rowOff>
    </xdr:from>
    <xdr:to>
      <xdr:col>16</xdr:col>
      <xdr:colOff>361950</xdr:colOff>
      <xdr:row>11</xdr:row>
      <xdr:rowOff>57150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8900" y="0"/>
          <a:ext cx="4962525" cy="2495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1019175</xdr:rowOff>
    </xdr:from>
    <xdr:to>
      <xdr:col>17</xdr:col>
      <xdr:colOff>381000</xdr:colOff>
      <xdr:row>12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019175"/>
          <a:ext cx="4962525" cy="2495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480391</xdr:colOff>
      <xdr:row>5</xdr:row>
      <xdr:rowOff>165652</xdr:rowOff>
    </xdr:from>
    <xdr:to>
      <xdr:col>11</xdr:col>
      <xdr:colOff>240195</xdr:colOff>
      <xdr:row>20</xdr:row>
      <xdr:rowOff>173934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16564</xdr:colOff>
      <xdr:row>7</xdr:row>
      <xdr:rowOff>107675</xdr:rowOff>
    </xdr:from>
    <xdr:to>
      <xdr:col>11</xdr:col>
      <xdr:colOff>356152</xdr:colOff>
      <xdr:row>12</xdr:row>
      <xdr:rowOff>16566</xdr:rowOff>
    </xdr:to>
    <xdr:sp macro="" textlink="">
      <xdr:nvSpPr>
        <xdr:cNvPr id="8" name="Objaśnienie owalne 7"/>
        <xdr:cNvSpPr/>
      </xdr:nvSpPr>
      <xdr:spPr>
        <a:xfrm>
          <a:off x="5516216" y="1383197"/>
          <a:ext cx="2401958" cy="819978"/>
        </a:xfrm>
        <a:prstGeom prst="wedgeEllipseCallout">
          <a:avLst>
            <a:gd name="adj1" fmla="val -38001"/>
            <a:gd name="adj2" fmla="val 640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l-PL" sz="1100"/>
            <a:t>rozwiązanie w przybliżeniu x= 44</a:t>
          </a:r>
          <a:r>
            <a:rPr lang="pl-PL" sz="1100" baseline="0"/>
            <a:t> y=</a:t>
          </a:r>
          <a:r>
            <a:rPr lang="pl-PL" sz="1100"/>
            <a:t> 7,8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16566</xdr:colOff>
      <xdr:row>0</xdr:row>
      <xdr:rowOff>356153</xdr:rowOff>
    </xdr:from>
    <xdr:to>
      <xdr:col>14</xdr:col>
      <xdr:colOff>178491</xdr:colOff>
      <xdr:row>9</xdr:row>
      <xdr:rowOff>118028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2696" y="356153"/>
          <a:ext cx="4974121" cy="25117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"/>
  <sheetViews>
    <sheetView topLeftCell="B1" workbookViewId="0">
      <selection activeCell="D22" sqref="D22"/>
    </sheetView>
  </sheetViews>
  <sheetFormatPr defaultRowHeight="14.25"/>
  <cols>
    <col min="5" max="7" width="9" customWidth="1"/>
  </cols>
  <sheetData>
    <row r="1" spans="2:6">
      <c r="B1" t="s">
        <v>0</v>
      </c>
      <c r="C1" t="s">
        <v>1</v>
      </c>
      <c r="D1" t="s">
        <v>3</v>
      </c>
      <c r="E1" t="s">
        <v>4</v>
      </c>
      <c r="F1" t="s">
        <v>2</v>
      </c>
    </row>
    <row r="2" spans="2:6">
      <c r="B2">
        <v>60</v>
      </c>
      <c r="C2">
        <v>80</v>
      </c>
      <c r="D2">
        <f>B2+C2</f>
        <v>140</v>
      </c>
      <c r="E2">
        <f>B2*2-C2</f>
        <v>40</v>
      </c>
      <c r="F2">
        <f>2.5*C2+B2*1.5</f>
        <v>290</v>
      </c>
    </row>
  </sheetData>
  <scenarios current="0">
    <scenario name="1" count="2" user="Admin" comment="Autor: Admin dn. 4/21/2014">
      <inputCells r="B2" val="60"/>
      <inputCells r="C2" val="80"/>
    </scenario>
  </scenario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D12" sqref="D12"/>
    </sheetView>
  </sheetViews>
  <sheetFormatPr defaultRowHeight="14.25"/>
  <cols>
    <col min="1" max="1" width="11.25" customWidth="1"/>
    <col min="3" max="3" width="7.625" customWidth="1"/>
    <col min="4" max="4" width="8.625" customWidth="1"/>
    <col min="6" max="6" width="12" customWidth="1"/>
  </cols>
  <sheetData>
    <row r="2" spans="1:6" ht="15" thickBot="1">
      <c r="A2" s="1"/>
      <c r="B2" s="1"/>
      <c r="C2" s="1"/>
      <c r="D2" s="1"/>
      <c r="E2" s="1"/>
      <c r="F2" s="1"/>
    </row>
    <row r="3" spans="1:6" ht="15" thickBot="1">
      <c r="A3" s="1"/>
      <c r="B3" s="1"/>
      <c r="C3" s="40" t="s">
        <v>5</v>
      </c>
      <c r="D3" s="41"/>
      <c r="E3" s="42"/>
      <c r="F3" s="1"/>
    </row>
    <row r="4" spans="1:6" ht="15" thickBot="1">
      <c r="A4" s="1"/>
      <c r="B4" s="2" t="s">
        <v>6</v>
      </c>
      <c r="C4" s="3" t="s">
        <v>7</v>
      </c>
      <c r="D4" s="3" t="s">
        <v>8</v>
      </c>
      <c r="E4" s="3" t="s">
        <v>9</v>
      </c>
      <c r="F4" s="4" t="s">
        <v>10</v>
      </c>
    </row>
    <row r="5" spans="1:6" ht="15" thickBot="1">
      <c r="A5" s="2" t="s">
        <v>12</v>
      </c>
      <c r="B5" s="5">
        <v>5500.0000000000009</v>
      </c>
      <c r="C5" s="6">
        <v>5.25</v>
      </c>
      <c r="D5" s="6">
        <v>1.55</v>
      </c>
      <c r="E5" s="6">
        <f>C5-D5</f>
        <v>3.7</v>
      </c>
      <c r="F5" s="6">
        <f>E5*B5</f>
        <v>20350.000000000004</v>
      </c>
    </row>
    <row r="6" spans="1:6" ht="15" thickBot="1">
      <c r="A6" s="7" t="s">
        <v>13</v>
      </c>
      <c r="B6" s="5">
        <v>4500</v>
      </c>
      <c r="C6" s="6">
        <v>6.5</v>
      </c>
      <c r="D6" s="6">
        <v>2.2000000000000002</v>
      </c>
      <c r="E6" s="6">
        <f>C6-D6</f>
        <v>4.3</v>
      </c>
      <c r="F6" s="6">
        <f>E6*B6</f>
        <v>19350</v>
      </c>
    </row>
    <row r="7" spans="1:6" ht="15" thickBot="1">
      <c r="A7" s="8" t="s">
        <v>11</v>
      </c>
      <c r="B7" s="9">
        <f>SUM(B5:B6)</f>
        <v>10000</v>
      </c>
      <c r="C7" s="1"/>
      <c r="D7" s="1"/>
      <c r="E7" s="1"/>
      <c r="F7" s="10">
        <f>SUM(F5:F6)</f>
        <v>39700</v>
      </c>
    </row>
  </sheetData>
  <mergeCells count="1">
    <mergeCell ref="C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10" sqref="A10"/>
    </sheetView>
  </sheetViews>
  <sheetFormatPr defaultRowHeight="14.25"/>
  <cols>
    <col min="1" max="1" width="6" customWidth="1"/>
    <col min="2" max="2" width="6.875" customWidth="1"/>
    <col min="3" max="4" width="8.125" customWidth="1"/>
    <col min="5" max="5" width="10.25" customWidth="1"/>
    <col min="6" max="7" width="12.25" customWidth="1"/>
  </cols>
  <sheetData>
    <row r="1" spans="1:12" ht="43.5" thickBot="1">
      <c r="A1" s="11" t="s">
        <v>14</v>
      </c>
      <c r="B1" s="12" t="s">
        <v>6</v>
      </c>
      <c r="C1" s="12" t="s">
        <v>21</v>
      </c>
      <c r="D1" s="13" t="s">
        <v>22</v>
      </c>
      <c r="E1" s="13" t="s">
        <v>24</v>
      </c>
      <c r="F1" s="20" t="s">
        <v>23</v>
      </c>
      <c r="G1" s="20" t="s">
        <v>9</v>
      </c>
      <c r="H1" s="20" t="s">
        <v>25</v>
      </c>
    </row>
    <row r="2" spans="1:12" ht="15" thickBot="1">
      <c r="A2" s="7" t="s">
        <v>15</v>
      </c>
      <c r="B2" s="5">
        <v>501</v>
      </c>
      <c r="C2">
        <v>500</v>
      </c>
      <c r="D2" s="16">
        <v>0.8</v>
      </c>
      <c r="E2" s="23">
        <v>0.5</v>
      </c>
      <c r="F2" s="24">
        <f>IF(B2&gt;C2,E2,D2)</f>
        <v>0.5</v>
      </c>
      <c r="G2" s="24">
        <f>D2*B2-F2*B2</f>
        <v>150.30000000000001</v>
      </c>
      <c r="H2" s="24">
        <f t="shared" ref="H2:H7" si="0">F2*B2</f>
        <v>250.5</v>
      </c>
    </row>
    <row r="3" spans="1:12" ht="15" thickBot="1">
      <c r="A3" s="7" t="s">
        <v>16</v>
      </c>
      <c r="B3" s="5">
        <v>49</v>
      </c>
      <c r="C3" s="15">
        <v>20</v>
      </c>
      <c r="D3" s="14">
        <v>5</v>
      </c>
      <c r="E3" s="23">
        <v>2.5</v>
      </c>
      <c r="F3" s="24">
        <f t="shared" ref="F3:F7" si="1">IF(B3&gt;C3,E3,D3)</f>
        <v>2.5</v>
      </c>
      <c r="G3" s="24">
        <f t="shared" ref="G3:G7" si="2">D3*B3-F3*B3</f>
        <v>122.5</v>
      </c>
      <c r="H3" s="24">
        <f t="shared" si="0"/>
        <v>122.5</v>
      </c>
    </row>
    <row r="4" spans="1:12" ht="15" thickBot="1">
      <c r="A4" s="7" t="s">
        <v>17</v>
      </c>
      <c r="B4" s="5">
        <v>19</v>
      </c>
      <c r="C4" s="5">
        <v>10</v>
      </c>
      <c r="D4" s="14">
        <v>15</v>
      </c>
      <c r="E4" s="23">
        <v>12</v>
      </c>
      <c r="F4" s="24">
        <f t="shared" si="1"/>
        <v>12</v>
      </c>
      <c r="G4" s="24">
        <f t="shared" si="2"/>
        <v>57</v>
      </c>
      <c r="H4" s="24">
        <f t="shared" si="0"/>
        <v>228</v>
      </c>
    </row>
    <row r="5" spans="1:12" ht="15" thickBot="1">
      <c r="A5" s="7" t="s">
        <v>18</v>
      </c>
      <c r="B5" s="5">
        <v>101</v>
      </c>
      <c r="C5" s="5">
        <v>100</v>
      </c>
      <c r="D5" s="14">
        <v>4</v>
      </c>
      <c r="E5" s="23">
        <v>3</v>
      </c>
      <c r="F5" s="24">
        <f t="shared" si="1"/>
        <v>3</v>
      </c>
      <c r="G5" s="24">
        <f t="shared" si="2"/>
        <v>101</v>
      </c>
      <c r="H5" s="24">
        <f t="shared" si="0"/>
        <v>303</v>
      </c>
    </row>
    <row r="6" spans="1:12" ht="15" thickBot="1">
      <c r="A6" s="7" t="s">
        <v>19</v>
      </c>
      <c r="B6" s="5">
        <v>7</v>
      </c>
      <c r="C6" s="5">
        <v>2</v>
      </c>
      <c r="D6" s="14">
        <v>200</v>
      </c>
      <c r="E6" s="23">
        <v>150</v>
      </c>
      <c r="F6" s="24">
        <f t="shared" si="1"/>
        <v>150</v>
      </c>
      <c r="G6" s="24">
        <f t="shared" si="2"/>
        <v>350</v>
      </c>
      <c r="H6" s="24">
        <f t="shared" si="0"/>
        <v>1050</v>
      </c>
    </row>
    <row r="7" spans="1:12" ht="15" thickBot="1">
      <c r="A7" s="7" t="s">
        <v>20</v>
      </c>
      <c r="B7" s="5">
        <v>100</v>
      </c>
      <c r="C7" s="5">
        <v>1000</v>
      </c>
      <c r="D7" s="14">
        <v>0.2</v>
      </c>
      <c r="E7" s="23">
        <v>0.1</v>
      </c>
      <c r="F7" s="24">
        <f t="shared" si="1"/>
        <v>0.2</v>
      </c>
      <c r="G7" s="24">
        <f t="shared" si="2"/>
        <v>0</v>
      </c>
      <c r="H7" s="24">
        <f t="shared" si="0"/>
        <v>20</v>
      </c>
    </row>
    <row r="8" spans="1:12">
      <c r="A8" s="21"/>
      <c r="B8" s="22"/>
      <c r="C8" s="22">
        <f>SUM(C2:C7)</f>
        <v>1632</v>
      </c>
      <c r="D8" s="22"/>
      <c r="E8" s="22"/>
      <c r="F8" s="25">
        <f>SUM(F2:F7)</f>
        <v>168.2</v>
      </c>
      <c r="G8" s="28"/>
      <c r="H8" s="24">
        <f>SUM(H2:H7)</f>
        <v>1974</v>
      </c>
    </row>
    <row r="9" spans="1:12">
      <c r="G9" s="28"/>
    </row>
    <row r="10" spans="1:12">
      <c r="A10" s="18" t="s">
        <v>43</v>
      </c>
      <c r="B10" s="18"/>
      <c r="C10" s="18"/>
    </row>
    <row r="11" spans="1:12" ht="15.75" customHeight="1">
      <c r="A11" s="18" t="s">
        <v>63</v>
      </c>
      <c r="B11" s="33"/>
      <c r="C11" s="33"/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15.75">
      <c r="A12" s="19" t="s">
        <v>64</v>
      </c>
      <c r="B12" s="18"/>
      <c r="C12" s="18"/>
    </row>
    <row r="13" spans="1:12" ht="16.5">
      <c r="A13" s="34" t="s">
        <v>65</v>
      </c>
      <c r="B13" s="18"/>
      <c r="C13" s="18"/>
    </row>
    <row r="14" spans="1:12">
      <c r="A14" s="35"/>
      <c r="B14" s="18"/>
      <c r="C14" s="18" t="s">
        <v>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4" sqref="A14:XFD20"/>
    </sheetView>
  </sheetViews>
  <sheetFormatPr defaultRowHeight="14.25"/>
  <cols>
    <col min="2" max="2" width="15.25" customWidth="1"/>
    <col min="3" max="3" width="12.375" customWidth="1"/>
    <col min="4" max="4" width="14.75" customWidth="1"/>
  </cols>
  <sheetData>
    <row r="1" spans="1:4" ht="69.75" customHeight="1">
      <c r="A1" s="24" t="s">
        <v>44</v>
      </c>
      <c r="B1" s="39" t="s">
        <v>62</v>
      </c>
      <c r="C1" s="39" t="s">
        <v>72</v>
      </c>
      <c r="D1" s="39" t="s">
        <v>73</v>
      </c>
    </row>
    <row r="2" spans="1:4">
      <c r="A2" s="24" t="s">
        <v>51</v>
      </c>
      <c r="B2" s="24">
        <v>0.5</v>
      </c>
      <c r="C2" s="24">
        <v>19</v>
      </c>
      <c r="D2" s="24">
        <v>0.5</v>
      </c>
    </row>
    <row r="3" spans="1:4">
      <c r="A3" s="24" t="s">
        <v>52</v>
      </c>
      <c r="B3" s="24">
        <v>1.3</v>
      </c>
      <c r="C3" s="24">
        <v>47</v>
      </c>
      <c r="D3" s="24">
        <v>0.4</v>
      </c>
    </row>
    <row r="4" spans="1:4">
      <c r="A4" s="24" t="s">
        <v>53</v>
      </c>
      <c r="B4" s="24">
        <v>3</v>
      </c>
      <c r="C4" s="24">
        <v>110</v>
      </c>
      <c r="D4" s="24">
        <v>1</v>
      </c>
    </row>
    <row r="5" spans="1:4">
      <c r="A5" s="24" t="s">
        <v>54</v>
      </c>
      <c r="B5" s="24">
        <v>0.45</v>
      </c>
      <c r="C5" s="24">
        <v>17</v>
      </c>
      <c r="D5" s="24">
        <v>0.2</v>
      </c>
    </row>
    <row r="6" spans="1:4">
      <c r="A6" s="24" t="s">
        <v>55</v>
      </c>
      <c r="B6" s="24">
        <v>2.1</v>
      </c>
      <c r="C6" s="24">
        <v>79</v>
      </c>
      <c r="D6" s="24">
        <v>0.25</v>
      </c>
    </row>
    <row r="7" spans="1:4">
      <c r="A7" s="24" t="s">
        <v>56</v>
      </c>
      <c r="B7" s="24">
        <v>1.8</v>
      </c>
      <c r="C7" s="24">
        <v>68</v>
      </c>
      <c r="D7" s="24">
        <v>0.75</v>
      </c>
    </row>
    <row r="8" spans="1:4">
      <c r="A8" s="24" t="s">
        <v>57</v>
      </c>
      <c r="B8" s="24">
        <v>4</v>
      </c>
      <c r="C8" s="24">
        <v>150</v>
      </c>
      <c r="D8" s="24">
        <v>1.1000000000000001</v>
      </c>
    </row>
    <row r="9" spans="1:4">
      <c r="A9" s="24" t="s">
        <v>58</v>
      </c>
      <c r="B9" s="24">
        <v>2.2000000000000002</v>
      </c>
      <c r="C9" s="24">
        <v>80</v>
      </c>
      <c r="D9" s="24">
        <v>2.1</v>
      </c>
    </row>
    <row r="10" spans="1:4">
      <c r="A10" s="24" t="s">
        <v>59</v>
      </c>
      <c r="B10" s="24">
        <v>2</v>
      </c>
      <c r="C10" s="24">
        <v>75</v>
      </c>
      <c r="D10" s="24">
        <v>2.5</v>
      </c>
    </row>
    <row r="11" spans="1:4">
      <c r="A11" s="24" t="s">
        <v>60</v>
      </c>
      <c r="B11" s="24">
        <v>0.3</v>
      </c>
      <c r="C11" s="24">
        <v>12</v>
      </c>
      <c r="D11" s="24">
        <v>2</v>
      </c>
    </row>
    <row r="14" spans="1:4">
      <c r="A14" t="s">
        <v>67</v>
      </c>
    </row>
    <row r="15" spans="1:4">
      <c r="A15" t="s">
        <v>61</v>
      </c>
    </row>
    <row r="16" spans="1:4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26" sqref="I26"/>
    </sheetView>
  </sheetViews>
  <sheetFormatPr defaultRowHeight="14.25"/>
  <cols>
    <col min="1" max="1" width="6.875" customWidth="1"/>
    <col min="2" max="2" width="4.375" bestFit="1" customWidth="1"/>
    <col min="3" max="3" width="5" bestFit="1" customWidth="1"/>
    <col min="4" max="4" width="5.5" customWidth="1"/>
    <col min="5" max="5" width="5.375" customWidth="1"/>
    <col min="6" max="6" width="7" customWidth="1"/>
    <col min="7" max="8" width="6.75" customWidth="1"/>
  </cols>
  <sheetData>
    <row r="1" spans="1:8" ht="87" customHeight="1">
      <c r="A1" s="36" t="s">
        <v>44</v>
      </c>
      <c r="B1" s="36" t="s">
        <v>45</v>
      </c>
      <c r="C1" s="36" t="s">
        <v>46</v>
      </c>
      <c r="D1" s="36" t="s">
        <v>47</v>
      </c>
      <c r="E1" s="36" t="s">
        <v>34</v>
      </c>
      <c r="F1" s="36" t="s">
        <v>48</v>
      </c>
      <c r="G1" s="36" t="s">
        <v>49</v>
      </c>
      <c r="H1" s="36" t="s">
        <v>50</v>
      </c>
    </row>
    <row r="2" spans="1:8">
      <c r="A2" s="24" t="s">
        <v>51</v>
      </c>
      <c r="B2" s="24">
        <v>0.5</v>
      </c>
      <c r="C2" s="24">
        <v>19</v>
      </c>
      <c r="D2" s="24">
        <v>0.5</v>
      </c>
      <c r="E2" s="37">
        <v>26</v>
      </c>
      <c r="F2" s="24">
        <f>E2*B2</f>
        <v>13</v>
      </c>
      <c r="G2" s="24">
        <f>D2*E2</f>
        <v>13</v>
      </c>
      <c r="H2" s="24">
        <f>E2*C2</f>
        <v>494</v>
      </c>
    </row>
    <row r="3" spans="1:8">
      <c r="A3" s="24" t="s">
        <v>52</v>
      </c>
      <c r="B3" s="24">
        <v>1.3</v>
      </c>
      <c r="C3" s="24">
        <v>47</v>
      </c>
      <c r="D3" s="24">
        <v>0.4</v>
      </c>
      <c r="E3" s="37">
        <v>0</v>
      </c>
      <c r="F3" s="24">
        <f t="shared" ref="F3:F10" si="0">E3*B3</f>
        <v>0</v>
      </c>
      <c r="G3" s="24">
        <f t="shared" ref="G3:G10" si="1">D3*E3</f>
        <v>0</v>
      </c>
      <c r="H3" s="24">
        <f t="shared" ref="H3:H10" si="2">E3*C3</f>
        <v>0</v>
      </c>
    </row>
    <row r="4" spans="1:8">
      <c r="A4" s="24" t="s">
        <v>53</v>
      </c>
      <c r="B4" s="24">
        <v>3</v>
      </c>
      <c r="C4" s="24">
        <v>110</v>
      </c>
      <c r="D4" s="24">
        <v>1</v>
      </c>
      <c r="E4" s="37">
        <v>0</v>
      </c>
      <c r="F4" s="24">
        <f t="shared" si="0"/>
        <v>0</v>
      </c>
      <c r="G4" s="24">
        <f t="shared" si="1"/>
        <v>0</v>
      </c>
      <c r="H4" s="24">
        <f t="shared" si="2"/>
        <v>0</v>
      </c>
    </row>
    <row r="5" spans="1:8">
      <c r="A5" s="24" t="s">
        <v>54</v>
      </c>
      <c r="B5" s="24">
        <v>0.45</v>
      </c>
      <c r="C5" s="24">
        <v>17</v>
      </c>
      <c r="D5" s="24">
        <v>0.2</v>
      </c>
      <c r="E5" s="37">
        <v>0</v>
      </c>
      <c r="F5" s="24">
        <f t="shared" si="0"/>
        <v>0</v>
      </c>
      <c r="G5" s="24">
        <f t="shared" si="1"/>
        <v>0</v>
      </c>
      <c r="H5" s="24">
        <f t="shared" si="2"/>
        <v>0</v>
      </c>
    </row>
    <row r="6" spans="1:8">
      <c r="A6" s="24" t="s">
        <v>55</v>
      </c>
      <c r="B6" s="24">
        <v>2.1</v>
      </c>
      <c r="C6" s="24">
        <v>79</v>
      </c>
      <c r="D6" s="24">
        <v>0.25</v>
      </c>
      <c r="E6" s="37">
        <v>0</v>
      </c>
      <c r="F6" s="24">
        <f t="shared" si="0"/>
        <v>0</v>
      </c>
      <c r="G6" s="24">
        <f t="shared" si="1"/>
        <v>0</v>
      </c>
      <c r="H6" s="24">
        <f t="shared" si="2"/>
        <v>0</v>
      </c>
    </row>
    <row r="7" spans="1:8">
      <c r="A7" s="24" t="s">
        <v>56</v>
      </c>
      <c r="B7" s="24">
        <v>1.8</v>
      </c>
      <c r="C7" s="24">
        <v>68</v>
      </c>
      <c r="D7" s="24">
        <v>0.75</v>
      </c>
      <c r="E7" s="37">
        <v>20</v>
      </c>
      <c r="F7" s="24">
        <f t="shared" si="0"/>
        <v>36</v>
      </c>
      <c r="G7" s="24">
        <f t="shared" si="1"/>
        <v>15</v>
      </c>
      <c r="H7" s="24">
        <f t="shared" si="2"/>
        <v>1360</v>
      </c>
    </row>
    <row r="8" spans="1:8">
      <c r="A8" s="24" t="s">
        <v>57</v>
      </c>
      <c r="B8" s="24">
        <v>4</v>
      </c>
      <c r="C8" s="24">
        <v>150</v>
      </c>
      <c r="D8" s="24">
        <v>1.1000000000000001</v>
      </c>
      <c r="E8" s="37">
        <v>0</v>
      </c>
      <c r="F8" s="24">
        <f t="shared" si="0"/>
        <v>0</v>
      </c>
      <c r="G8" s="24">
        <f t="shared" si="1"/>
        <v>0</v>
      </c>
      <c r="H8" s="24">
        <f t="shared" si="2"/>
        <v>0</v>
      </c>
    </row>
    <row r="9" spans="1:8">
      <c r="A9" s="24" t="s">
        <v>58</v>
      </c>
      <c r="B9" s="24">
        <v>2.2000000000000002</v>
      </c>
      <c r="C9" s="24">
        <v>80</v>
      </c>
      <c r="D9" s="24">
        <v>2.1</v>
      </c>
      <c r="E9" s="37">
        <v>0</v>
      </c>
      <c r="F9" s="24">
        <f t="shared" si="0"/>
        <v>0</v>
      </c>
      <c r="G9" s="24">
        <f t="shared" si="1"/>
        <v>0</v>
      </c>
      <c r="H9" s="24">
        <f t="shared" si="2"/>
        <v>0</v>
      </c>
    </row>
    <row r="10" spans="1:8">
      <c r="A10" s="24" t="s">
        <v>59</v>
      </c>
      <c r="B10" s="24">
        <v>2</v>
      </c>
      <c r="C10" s="24">
        <v>75</v>
      </c>
      <c r="D10" s="24">
        <v>2.5</v>
      </c>
      <c r="E10" s="37">
        <v>0</v>
      </c>
      <c r="F10" s="24">
        <f t="shared" si="0"/>
        <v>0</v>
      </c>
      <c r="G10" s="24">
        <f t="shared" si="1"/>
        <v>0</v>
      </c>
      <c r="H10" s="24">
        <f t="shared" si="2"/>
        <v>0</v>
      </c>
    </row>
    <row r="11" spans="1:8">
      <c r="A11" s="24" t="s">
        <v>60</v>
      </c>
      <c r="B11" s="24">
        <v>0.3</v>
      </c>
      <c r="C11" s="24">
        <v>12</v>
      </c>
      <c r="D11" s="24">
        <v>2</v>
      </c>
      <c r="E11" s="37">
        <v>1</v>
      </c>
      <c r="F11" s="24">
        <f>E11*B11</f>
        <v>0.3</v>
      </c>
      <c r="G11" s="24">
        <f>D11*E11</f>
        <v>2</v>
      </c>
      <c r="H11" s="24">
        <f>E11*C11</f>
        <v>12</v>
      </c>
    </row>
    <row r="12" spans="1:8" ht="40.5" customHeight="1">
      <c r="E12" s="38"/>
      <c r="F12" s="38">
        <f t="shared" ref="F12:H12" si="3">SUM(F2:F11)</f>
        <v>49.3</v>
      </c>
      <c r="G12" s="38">
        <f t="shared" si="3"/>
        <v>30</v>
      </c>
      <c r="H12" s="38">
        <f t="shared" si="3"/>
        <v>1866</v>
      </c>
    </row>
    <row r="16" spans="1:8">
      <c r="A16" t="s">
        <v>67</v>
      </c>
    </row>
    <row r="17" spans="1:1">
      <c r="A17" t="s">
        <v>61</v>
      </c>
    </row>
    <row r="18" spans="1:1">
      <c r="A18" t="s">
        <v>68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52" zoomScale="115" zoomScaleNormal="115" workbookViewId="0">
      <selection activeCell="J1" sqref="J1"/>
    </sheetView>
  </sheetViews>
  <sheetFormatPr defaultRowHeight="14.25"/>
  <sheetData>
    <row r="1" spans="1:10">
      <c r="A1" t="s">
        <v>0</v>
      </c>
      <c r="B1" t="s">
        <v>31</v>
      </c>
      <c r="C1" t="s">
        <v>32</v>
      </c>
      <c r="D1" t="s">
        <v>33</v>
      </c>
      <c r="G1" t="s">
        <v>38</v>
      </c>
      <c r="H1" t="s">
        <v>39</v>
      </c>
      <c r="I1" t="s">
        <v>40</v>
      </c>
      <c r="J1" t="s">
        <v>6</v>
      </c>
    </row>
    <row r="2" spans="1:10">
      <c r="A2">
        <v>0</v>
      </c>
      <c r="B2" s="27">
        <f>(-$G$2/$H$2)*A2+$I$2*$J$2/$H$2</f>
        <v>75.423728813559322</v>
      </c>
      <c r="C2">
        <f>(-$G$3/$H$3)*A2+$I$3*$J$2/$H$3</f>
        <v>10</v>
      </c>
      <c r="D2">
        <f>-$G$4/$H$4*A2+$I$4*$J$2/$H$4</f>
        <v>150</v>
      </c>
      <c r="F2" t="s">
        <v>26</v>
      </c>
      <c r="G2" s="26">
        <v>0.9</v>
      </c>
      <c r="H2" s="26">
        <v>0.59</v>
      </c>
      <c r="I2" s="26">
        <v>0.89</v>
      </c>
      <c r="J2" s="27">
        <v>50</v>
      </c>
    </row>
    <row r="3" spans="1:10">
      <c r="A3">
        <v>1</v>
      </c>
      <c r="B3" s="27">
        <f t="shared" ref="B3:B63" si="0">(-$G$2/$H$2)*A3+$I$2*$J$2/$H$2</f>
        <v>73.898305084745758</v>
      </c>
      <c r="C3">
        <f t="shared" ref="C3:C63" si="1">(-$G$3/$H$3)*A3+$I$3*$J$2/$H$3</f>
        <v>9.9499999999999993</v>
      </c>
      <c r="D3">
        <f t="shared" ref="D3:D24" si="2">-$G$4/$H$4*A3+$I$4*$J$2/$H$4</f>
        <v>142</v>
      </c>
      <c r="F3" t="s">
        <v>27</v>
      </c>
      <c r="G3" s="26">
        <v>0.02</v>
      </c>
      <c r="H3" s="26">
        <v>0.4</v>
      </c>
      <c r="I3" s="26">
        <v>0.08</v>
      </c>
    </row>
    <row r="4" spans="1:10">
      <c r="A4">
        <v>2</v>
      </c>
      <c r="B4" s="27">
        <f>(-$G$2/$H$2)*A4+$I$2*$J$2/$H$2</f>
        <v>72.372881355932208</v>
      </c>
      <c r="C4">
        <f t="shared" si="1"/>
        <v>9.9</v>
      </c>
      <c r="D4">
        <f t="shared" si="2"/>
        <v>134</v>
      </c>
      <c r="F4" t="s">
        <v>28</v>
      </c>
      <c r="G4" s="26">
        <v>0.08</v>
      </c>
      <c r="H4" s="26">
        <v>0.01</v>
      </c>
      <c r="I4" s="26">
        <v>0.03</v>
      </c>
    </row>
    <row r="5" spans="1:10">
      <c r="A5">
        <v>3</v>
      </c>
      <c r="B5" s="27">
        <f t="shared" si="0"/>
        <v>70.847457627118644</v>
      </c>
      <c r="C5">
        <f t="shared" si="1"/>
        <v>9.85</v>
      </c>
      <c r="D5">
        <f t="shared" si="2"/>
        <v>126</v>
      </c>
    </row>
    <row r="6" spans="1:10">
      <c r="A6">
        <v>4</v>
      </c>
      <c r="B6" s="27">
        <f t="shared" si="0"/>
        <v>69.322033898305079</v>
      </c>
      <c r="C6">
        <f t="shared" si="1"/>
        <v>9.8000000000000007</v>
      </c>
      <c r="D6">
        <f t="shared" si="2"/>
        <v>118</v>
      </c>
    </row>
    <row r="7" spans="1:10">
      <c r="A7">
        <v>5</v>
      </c>
      <c r="B7" s="27">
        <f t="shared" si="0"/>
        <v>67.79661016949153</v>
      </c>
      <c r="C7">
        <f t="shared" si="1"/>
        <v>9.75</v>
      </c>
      <c r="D7">
        <f t="shared" si="2"/>
        <v>110</v>
      </c>
    </row>
    <row r="8" spans="1:10">
      <c r="A8">
        <v>6</v>
      </c>
      <c r="B8" s="27">
        <f t="shared" si="0"/>
        <v>66.271186440677965</v>
      </c>
      <c r="C8">
        <f t="shared" si="1"/>
        <v>9.6999999999999993</v>
      </c>
      <c r="D8">
        <f t="shared" si="2"/>
        <v>102</v>
      </c>
    </row>
    <row r="9" spans="1:10">
      <c r="A9">
        <v>7</v>
      </c>
      <c r="B9" s="27">
        <f t="shared" si="0"/>
        <v>64.745762711864401</v>
      </c>
      <c r="C9">
        <f t="shared" si="1"/>
        <v>9.65</v>
      </c>
      <c r="D9">
        <f t="shared" si="2"/>
        <v>94</v>
      </c>
    </row>
    <row r="10" spans="1:10">
      <c r="A10">
        <v>8</v>
      </c>
      <c r="B10" s="27">
        <f t="shared" si="0"/>
        <v>63.220338983050844</v>
      </c>
      <c r="C10">
        <f t="shared" si="1"/>
        <v>9.6</v>
      </c>
      <c r="D10">
        <f t="shared" si="2"/>
        <v>86</v>
      </c>
    </row>
    <row r="11" spans="1:10">
      <c r="A11">
        <v>9</v>
      </c>
      <c r="B11" s="27">
        <f t="shared" si="0"/>
        <v>61.694915254237287</v>
      </c>
      <c r="C11">
        <f t="shared" si="1"/>
        <v>9.5500000000000007</v>
      </c>
      <c r="D11">
        <f t="shared" si="2"/>
        <v>78</v>
      </c>
    </row>
    <row r="12" spans="1:10">
      <c r="A12">
        <v>10</v>
      </c>
      <c r="B12" s="27">
        <f t="shared" si="0"/>
        <v>60.169491525423723</v>
      </c>
      <c r="C12">
        <f t="shared" si="1"/>
        <v>9.5</v>
      </c>
      <c r="D12">
        <f t="shared" si="2"/>
        <v>70</v>
      </c>
    </row>
    <row r="13" spans="1:10">
      <c r="A13">
        <v>11</v>
      </c>
      <c r="B13" s="27">
        <f t="shared" si="0"/>
        <v>58.644067796610166</v>
      </c>
      <c r="C13">
        <f t="shared" si="1"/>
        <v>9.4499999999999993</v>
      </c>
      <c r="D13">
        <f t="shared" si="2"/>
        <v>62</v>
      </c>
    </row>
    <row r="14" spans="1:10">
      <c r="A14">
        <v>12</v>
      </c>
      <c r="B14" s="27">
        <f t="shared" si="0"/>
        <v>57.118644067796609</v>
      </c>
      <c r="C14">
        <f t="shared" si="1"/>
        <v>9.4</v>
      </c>
      <c r="D14">
        <f t="shared" si="2"/>
        <v>54</v>
      </c>
    </row>
    <row r="15" spans="1:10">
      <c r="A15">
        <v>13</v>
      </c>
      <c r="B15" s="27">
        <f t="shared" si="0"/>
        <v>55.593220338983045</v>
      </c>
      <c r="C15">
        <f t="shared" si="1"/>
        <v>9.35</v>
      </c>
      <c r="D15">
        <f t="shared" si="2"/>
        <v>46</v>
      </c>
    </row>
    <row r="16" spans="1:10">
      <c r="A16">
        <v>14</v>
      </c>
      <c r="B16" s="27">
        <f t="shared" si="0"/>
        <v>54.067796610169488</v>
      </c>
      <c r="C16">
        <f t="shared" si="1"/>
        <v>9.3000000000000007</v>
      </c>
      <c r="D16">
        <f t="shared" si="2"/>
        <v>38</v>
      </c>
    </row>
    <row r="17" spans="1:4">
      <c r="A17">
        <v>15</v>
      </c>
      <c r="B17" s="27">
        <f t="shared" si="0"/>
        <v>52.542372881355931</v>
      </c>
      <c r="C17">
        <f t="shared" si="1"/>
        <v>9.25</v>
      </c>
      <c r="D17">
        <f t="shared" si="2"/>
        <v>30</v>
      </c>
    </row>
    <row r="18" spans="1:4">
      <c r="A18">
        <v>16</v>
      </c>
      <c r="B18" s="27">
        <f t="shared" si="0"/>
        <v>51.016949152542367</v>
      </c>
      <c r="C18">
        <f t="shared" si="1"/>
        <v>9.1999999999999993</v>
      </c>
      <c r="D18">
        <f t="shared" si="2"/>
        <v>22</v>
      </c>
    </row>
    <row r="19" spans="1:4">
      <c r="A19">
        <v>17</v>
      </c>
      <c r="B19" s="27">
        <f t="shared" si="0"/>
        <v>49.49152542372881</v>
      </c>
      <c r="C19">
        <f t="shared" si="1"/>
        <v>9.15</v>
      </c>
      <c r="D19">
        <f t="shared" si="2"/>
        <v>14</v>
      </c>
    </row>
    <row r="20" spans="1:4">
      <c r="A20">
        <v>18</v>
      </c>
      <c r="B20" s="27">
        <f t="shared" si="0"/>
        <v>47.966101694915253</v>
      </c>
      <c r="C20">
        <f t="shared" si="1"/>
        <v>9.1</v>
      </c>
      <c r="D20">
        <f t="shared" si="2"/>
        <v>6</v>
      </c>
    </row>
    <row r="21" spans="1:4">
      <c r="A21">
        <v>19</v>
      </c>
      <c r="B21" s="27">
        <f t="shared" si="0"/>
        <v>46.440677966101688</v>
      </c>
      <c r="C21">
        <f t="shared" si="1"/>
        <v>9.0500000000000007</v>
      </c>
      <c r="D21">
        <f t="shared" si="2"/>
        <v>-2</v>
      </c>
    </row>
    <row r="22" spans="1:4">
      <c r="A22">
        <v>20</v>
      </c>
      <c r="B22" s="27">
        <f t="shared" si="0"/>
        <v>44.915254237288131</v>
      </c>
      <c r="C22">
        <f t="shared" si="1"/>
        <v>9</v>
      </c>
      <c r="D22">
        <f t="shared" si="2"/>
        <v>-10</v>
      </c>
    </row>
    <row r="23" spans="1:4">
      <c r="A23">
        <v>21</v>
      </c>
      <c r="B23" s="27">
        <f t="shared" si="0"/>
        <v>43.389830508474574</v>
      </c>
      <c r="C23">
        <f t="shared" si="1"/>
        <v>8.9499999999999993</v>
      </c>
      <c r="D23">
        <f t="shared" si="2"/>
        <v>-18</v>
      </c>
    </row>
    <row r="24" spans="1:4">
      <c r="A24">
        <v>22</v>
      </c>
      <c r="B24" s="27">
        <f t="shared" si="0"/>
        <v>41.86440677966101</v>
      </c>
      <c r="C24">
        <f t="shared" si="1"/>
        <v>8.9</v>
      </c>
      <c r="D24">
        <f t="shared" si="2"/>
        <v>-26</v>
      </c>
    </row>
    <row r="25" spans="1:4">
      <c r="A25">
        <v>23</v>
      </c>
      <c r="B25" s="27">
        <f t="shared" si="0"/>
        <v>40.338983050847453</v>
      </c>
      <c r="C25">
        <f t="shared" si="1"/>
        <v>8.85</v>
      </c>
      <c r="D25">
        <f t="shared" ref="D25:D63" si="3">-$G$4/$H$4*A25+$I$4*$J$2/$H$4</f>
        <v>-34</v>
      </c>
    </row>
    <row r="26" spans="1:4">
      <c r="A26">
        <v>24</v>
      </c>
      <c r="B26" s="27">
        <f t="shared" si="0"/>
        <v>38.813559322033896</v>
      </c>
      <c r="C26">
        <f t="shared" si="1"/>
        <v>8.8000000000000007</v>
      </c>
      <c r="D26">
        <f t="shared" si="3"/>
        <v>-42</v>
      </c>
    </row>
    <row r="27" spans="1:4">
      <c r="A27">
        <v>25</v>
      </c>
      <c r="B27" s="27">
        <f t="shared" si="0"/>
        <v>37.288135593220332</v>
      </c>
      <c r="C27">
        <f t="shared" si="1"/>
        <v>8.75</v>
      </c>
      <c r="D27">
        <f t="shared" si="3"/>
        <v>-50</v>
      </c>
    </row>
    <row r="28" spans="1:4">
      <c r="A28">
        <v>26</v>
      </c>
      <c r="B28" s="27">
        <f t="shared" si="0"/>
        <v>35.762711864406775</v>
      </c>
      <c r="C28">
        <f t="shared" si="1"/>
        <v>8.6999999999999993</v>
      </c>
      <c r="D28">
        <f t="shared" si="3"/>
        <v>-58</v>
      </c>
    </row>
    <row r="29" spans="1:4">
      <c r="A29">
        <v>27</v>
      </c>
      <c r="B29" s="27">
        <f t="shared" si="0"/>
        <v>34.237288135593218</v>
      </c>
      <c r="C29">
        <f t="shared" si="1"/>
        <v>8.65</v>
      </c>
      <c r="D29">
        <f t="shared" si="3"/>
        <v>-66</v>
      </c>
    </row>
    <row r="30" spans="1:4">
      <c r="A30">
        <v>28</v>
      </c>
      <c r="B30" s="27">
        <f t="shared" si="0"/>
        <v>32.711864406779654</v>
      </c>
      <c r="C30">
        <f t="shared" si="1"/>
        <v>8.6</v>
      </c>
      <c r="D30">
        <f t="shared" si="3"/>
        <v>-74</v>
      </c>
    </row>
    <row r="31" spans="1:4">
      <c r="A31">
        <v>29</v>
      </c>
      <c r="B31" s="27">
        <f t="shared" si="0"/>
        <v>31.186440677966097</v>
      </c>
      <c r="C31">
        <f t="shared" si="1"/>
        <v>8.5500000000000007</v>
      </c>
      <c r="D31">
        <f t="shared" si="3"/>
        <v>-82</v>
      </c>
    </row>
    <row r="32" spans="1:4">
      <c r="A32">
        <v>30</v>
      </c>
      <c r="B32" s="27">
        <f t="shared" si="0"/>
        <v>29.66101694915254</v>
      </c>
      <c r="C32">
        <f t="shared" si="1"/>
        <v>8.5</v>
      </c>
      <c r="D32">
        <f t="shared" si="3"/>
        <v>-90</v>
      </c>
    </row>
    <row r="33" spans="1:4">
      <c r="A33">
        <v>31</v>
      </c>
      <c r="B33" s="27">
        <f t="shared" si="0"/>
        <v>28.135593220338976</v>
      </c>
      <c r="C33">
        <f t="shared" si="1"/>
        <v>8.4499999999999993</v>
      </c>
      <c r="D33">
        <f t="shared" si="3"/>
        <v>-98</v>
      </c>
    </row>
    <row r="34" spans="1:4">
      <c r="A34">
        <v>32</v>
      </c>
      <c r="B34" s="27">
        <f t="shared" si="0"/>
        <v>26.610169491525419</v>
      </c>
      <c r="C34">
        <f t="shared" si="1"/>
        <v>8.4</v>
      </c>
      <c r="D34">
        <f t="shared" si="3"/>
        <v>-106</v>
      </c>
    </row>
    <row r="35" spans="1:4">
      <c r="A35">
        <v>33</v>
      </c>
      <c r="B35" s="27">
        <f t="shared" si="0"/>
        <v>25.084745762711862</v>
      </c>
      <c r="C35">
        <f t="shared" si="1"/>
        <v>8.35</v>
      </c>
      <c r="D35">
        <f t="shared" si="3"/>
        <v>-114</v>
      </c>
    </row>
    <row r="36" spans="1:4">
      <c r="A36">
        <v>34</v>
      </c>
      <c r="B36" s="27">
        <f t="shared" si="0"/>
        <v>23.559322033898297</v>
      </c>
      <c r="C36">
        <f t="shared" si="1"/>
        <v>8.3000000000000007</v>
      </c>
      <c r="D36">
        <f t="shared" si="3"/>
        <v>-122</v>
      </c>
    </row>
    <row r="37" spans="1:4">
      <c r="A37">
        <v>35</v>
      </c>
      <c r="B37" s="27">
        <f t="shared" si="0"/>
        <v>22.03389830508474</v>
      </c>
      <c r="C37">
        <f t="shared" si="1"/>
        <v>8.25</v>
      </c>
      <c r="D37">
        <f t="shared" si="3"/>
        <v>-130</v>
      </c>
    </row>
    <row r="38" spans="1:4">
      <c r="A38">
        <v>36</v>
      </c>
      <c r="B38" s="27">
        <f t="shared" si="0"/>
        <v>20.508474576271183</v>
      </c>
      <c r="C38">
        <f t="shared" si="1"/>
        <v>8.1999999999999993</v>
      </c>
      <c r="D38">
        <f t="shared" si="3"/>
        <v>-138</v>
      </c>
    </row>
    <row r="39" spans="1:4">
      <c r="A39">
        <v>37</v>
      </c>
      <c r="B39" s="27">
        <f t="shared" si="0"/>
        <v>18.983050847457619</v>
      </c>
      <c r="C39">
        <f t="shared" si="1"/>
        <v>8.15</v>
      </c>
      <c r="D39">
        <f t="shared" si="3"/>
        <v>-146</v>
      </c>
    </row>
    <row r="40" spans="1:4">
      <c r="A40">
        <v>38</v>
      </c>
      <c r="B40" s="27">
        <f t="shared" si="0"/>
        <v>17.457627118644062</v>
      </c>
      <c r="C40">
        <f t="shared" si="1"/>
        <v>8.1</v>
      </c>
      <c r="D40">
        <f t="shared" si="3"/>
        <v>-154</v>
      </c>
    </row>
    <row r="41" spans="1:4">
      <c r="A41">
        <v>39</v>
      </c>
      <c r="B41" s="27">
        <f t="shared" si="0"/>
        <v>15.932203389830505</v>
      </c>
      <c r="C41">
        <f t="shared" si="1"/>
        <v>8.0500000000000007</v>
      </c>
      <c r="D41">
        <f t="shared" si="3"/>
        <v>-162</v>
      </c>
    </row>
    <row r="42" spans="1:4">
      <c r="A42">
        <v>40</v>
      </c>
      <c r="B42" s="27">
        <f t="shared" si="0"/>
        <v>14.406779661016941</v>
      </c>
      <c r="C42">
        <f t="shared" si="1"/>
        <v>8</v>
      </c>
      <c r="D42">
        <f t="shared" si="3"/>
        <v>-170</v>
      </c>
    </row>
    <row r="43" spans="1:4">
      <c r="A43">
        <v>41</v>
      </c>
      <c r="B43" s="27">
        <f t="shared" si="0"/>
        <v>12.881355932203384</v>
      </c>
      <c r="C43">
        <f t="shared" si="1"/>
        <v>7.95</v>
      </c>
      <c r="D43">
        <f t="shared" si="3"/>
        <v>-178</v>
      </c>
    </row>
    <row r="44" spans="1:4">
      <c r="A44">
        <v>42</v>
      </c>
      <c r="B44" s="27">
        <f t="shared" si="0"/>
        <v>11.355932203389827</v>
      </c>
      <c r="C44">
        <f t="shared" si="1"/>
        <v>7.9</v>
      </c>
      <c r="D44">
        <f t="shared" si="3"/>
        <v>-186</v>
      </c>
    </row>
    <row r="45" spans="1:4">
      <c r="A45">
        <v>43</v>
      </c>
      <c r="B45" s="27">
        <f t="shared" si="0"/>
        <v>9.8305084745762628</v>
      </c>
      <c r="C45">
        <f t="shared" si="1"/>
        <v>7.85</v>
      </c>
      <c r="D45">
        <f t="shared" si="3"/>
        <v>-194</v>
      </c>
    </row>
    <row r="46" spans="1:4">
      <c r="A46">
        <v>44</v>
      </c>
      <c r="B46" s="27">
        <f t="shared" si="0"/>
        <v>8.3050847457626986</v>
      </c>
      <c r="C46">
        <f t="shared" si="1"/>
        <v>7.8000000000000007</v>
      </c>
      <c r="D46">
        <f t="shared" si="3"/>
        <v>-202</v>
      </c>
    </row>
    <row r="47" spans="1:4">
      <c r="A47">
        <v>45</v>
      </c>
      <c r="B47" s="27">
        <f t="shared" si="0"/>
        <v>6.7796610169491487</v>
      </c>
      <c r="C47">
        <f t="shared" si="1"/>
        <v>7.75</v>
      </c>
      <c r="D47">
        <f t="shared" si="3"/>
        <v>-210</v>
      </c>
    </row>
    <row r="48" spans="1:4">
      <c r="A48">
        <v>46</v>
      </c>
      <c r="B48" s="27">
        <f t="shared" si="0"/>
        <v>5.2542372881355845</v>
      </c>
      <c r="C48">
        <f t="shared" si="1"/>
        <v>7.7</v>
      </c>
      <c r="D48">
        <f t="shared" si="3"/>
        <v>-218</v>
      </c>
    </row>
    <row r="49" spans="1:4">
      <c r="A49">
        <v>47</v>
      </c>
      <c r="B49" s="27">
        <f t="shared" si="0"/>
        <v>3.7288135593220204</v>
      </c>
      <c r="C49">
        <f t="shared" si="1"/>
        <v>7.65</v>
      </c>
      <c r="D49">
        <f t="shared" si="3"/>
        <v>-226</v>
      </c>
    </row>
    <row r="50" spans="1:4">
      <c r="A50">
        <v>48</v>
      </c>
      <c r="B50" s="27">
        <f t="shared" si="0"/>
        <v>2.2033898305084705</v>
      </c>
      <c r="C50">
        <f t="shared" si="1"/>
        <v>7.6</v>
      </c>
      <c r="D50">
        <f t="shared" si="3"/>
        <v>-234</v>
      </c>
    </row>
    <row r="51" spans="1:4">
      <c r="A51">
        <v>49</v>
      </c>
      <c r="B51" s="27">
        <f t="shared" si="0"/>
        <v>0.67796610169490634</v>
      </c>
      <c r="C51">
        <f t="shared" si="1"/>
        <v>7.5500000000000007</v>
      </c>
      <c r="D51">
        <f t="shared" si="3"/>
        <v>-242</v>
      </c>
    </row>
    <row r="52" spans="1:4">
      <c r="A52">
        <v>50</v>
      </c>
      <c r="B52" s="27">
        <f t="shared" si="0"/>
        <v>-0.8474576271186578</v>
      </c>
      <c r="C52">
        <f t="shared" si="1"/>
        <v>7.5</v>
      </c>
      <c r="D52">
        <f t="shared" si="3"/>
        <v>-250</v>
      </c>
    </row>
    <row r="53" spans="1:4">
      <c r="A53">
        <v>51</v>
      </c>
      <c r="B53" s="27">
        <f t="shared" si="0"/>
        <v>-2.3728813559322077</v>
      </c>
      <c r="C53">
        <f t="shared" si="1"/>
        <v>7.45</v>
      </c>
      <c r="D53">
        <f t="shared" si="3"/>
        <v>-258</v>
      </c>
    </row>
    <row r="54" spans="1:4">
      <c r="A54">
        <v>52</v>
      </c>
      <c r="B54" s="27">
        <f t="shared" si="0"/>
        <v>-3.8983050847457719</v>
      </c>
      <c r="C54">
        <f t="shared" si="1"/>
        <v>7.4</v>
      </c>
      <c r="D54">
        <f t="shared" si="3"/>
        <v>-266</v>
      </c>
    </row>
    <row r="55" spans="1:4">
      <c r="A55">
        <v>53</v>
      </c>
      <c r="B55" s="27">
        <f t="shared" si="0"/>
        <v>-5.423728813559336</v>
      </c>
      <c r="C55">
        <f t="shared" si="1"/>
        <v>7.35</v>
      </c>
      <c r="D55">
        <f t="shared" si="3"/>
        <v>-274</v>
      </c>
    </row>
    <row r="56" spans="1:4">
      <c r="A56">
        <v>54</v>
      </c>
      <c r="B56" s="27">
        <f t="shared" si="0"/>
        <v>-6.9491525423728859</v>
      </c>
      <c r="C56">
        <f t="shared" si="1"/>
        <v>7.3000000000000007</v>
      </c>
      <c r="D56">
        <f t="shared" si="3"/>
        <v>-282</v>
      </c>
    </row>
    <row r="57" spans="1:4">
      <c r="A57">
        <v>55</v>
      </c>
      <c r="B57" s="27">
        <f t="shared" si="0"/>
        <v>-8.4745762711864501</v>
      </c>
      <c r="C57">
        <f t="shared" si="1"/>
        <v>7.25</v>
      </c>
      <c r="D57">
        <f t="shared" si="3"/>
        <v>-290</v>
      </c>
    </row>
    <row r="58" spans="1:4">
      <c r="A58">
        <v>56</v>
      </c>
      <c r="B58" s="27">
        <f t="shared" si="0"/>
        <v>-10.000000000000014</v>
      </c>
      <c r="C58">
        <f t="shared" si="1"/>
        <v>7.2</v>
      </c>
      <c r="D58">
        <f t="shared" si="3"/>
        <v>-298</v>
      </c>
    </row>
    <row r="59" spans="1:4">
      <c r="A59">
        <v>57</v>
      </c>
      <c r="B59" s="27">
        <f t="shared" si="0"/>
        <v>-11.525423728813564</v>
      </c>
      <c r="C59">
        <f t="shared" si="1"/>
        <v>7.15</v>
      </c>
      <c r="D59">
        <f t="shared" si="3"/>
        <v>-306</v>
      </c>
    </row>
    <row r="60" spans="1:4">
      <c r="A60">
        <v>58</v>
      </c>
      <c r="B60" s="27">
        <f t="shared" si="0"/>
        <v>-13.050847457627128</v>
      </c>
      <c r="C60">
        <f t="shared" si="1"/>
        <v>7.1</v>
      </c>
      <c r="D60">
        <f t="shared" si="3"/>
        <v>-314</v>
      </c>
    </row>
    <row r="61" spans="1:4">
      <c r="A61">
        <v>59</v>
      </c>
      <c r="B61" s="27">
        <f t="shared" si="0"/>
        <v>-14.576271186440692</v>
      </c>
      <c r="C61">
        <f t="shared" si="1"/>
        <v>7.0500000000000007</v>
      </c>
      <c r="D61">
        <f t="shared" si="3"/>
        <v>-322</v>
      </c>
    </row>
    <row r="62" spans="1:4">
      <c r="A62">
        <v>60</v>
      </c>
      <c r="B62" s="27">
        <f t="shared" si="0"/>
        <v>-16.101694915254242</v>
      </c>
      <c r="C62">
        <f t="shared" si="1"/>
        <v>7</v>
      </c>
      <c r="D62">
        <f t="shared" si="3"/>
        <v>-330</v>
      </c>
    </row>
    <row r="63" spans="1:4">
      <c r="A63">
        <v>61</v>
      </c>
      <c r="B63" s="27">
        <f t="shared" si="0"/>
        <v>-17.627118644067806</v>
      </c>
      <c r="C63">
        <f t="shared" si="1"/>
        <v>6.95</v>
      </c>
      <c r="D63">
        <f t="shared" si="3"/>
        <v>-338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15" zoomScaleNormal="115" workbookViewId="0">
      <selection activeCell="F14" sqref="F14"/>
    </sheetView>
  </sheetViews>
  <sheetFormatPr defaultRowHeight="14.25"/>
  <cols>
    <col min="1" max="1" width="13.75" customWidth="1"/>
    <col min="4" max="4" width="9.875" customWidth="1"/>
    <col min="5" max="5" width="7.875" customWidth="1"/>
    <col min="6" max="6" width="6.875" customWidth="1"/>
  </cols>
  <sheetData>
    <row r="1" spans="1:7" ht="102" customHeight="1">
      <c r="A1" s="32"/>
      <c r="B1" s="32" t="s">
        <v>35</v>
      </c>
      <c r="C1" s="32" t="s">
        <v>36</v>
      </c>
      <c r="D1" s="32" t="s">
        <v>37</v>
      </c>
      <c r="E1" s="32" t="s">
        <v>41</v>
      </c>
      <c r="F1" s="32" t="s">
        <v>42</v>
      </c>
      <c r="G1" s="32"/>
    </row>
    <row r="2" spans="1:7">
      <c r="A2" t="s">
        <v>26</v>
      </c>
      <c r="B2" s="26">
        <v>0.9</v>
      </c>
      <c r="C2" s="26">
        <v>0.59</v>
      </c>
      <c r="D2" s="26">
        <v>0.89</v>
      </c>
      <c r="E2" s="30">
        <f>B2*B5+C2*C5</f>
        <v>42.552630727894751</v>
      </c>
      <c r="F2">
        <f>D2*D5</f>
        <v>44.499999110000019</v>
      </c>
    </row>
    <row r="3" spans="1:7">
      <c r="A3" t="s">
        <v>27</v>
      </c>
      <c r="B3" s="26">
        <v>0.02</v>
      </c>
      <c r="C3" s="26">
        <v>0.4</v>
      </c>
      <c r="D3" s="26">
        <v>0.08</v>
      </c>
      <c r="E3" s="30">
        <f>B3*B5+C3*C5</f>
        <v>3.9999999200000009</v>
      </c>
      <c r="F3">
        <f>D3*D5</f>
        <v>3.9999999200000014</v>
      </c>
    </row>
    <row r="4" spans="1:7">
      <c r="A4" t="s">
        <v>28</v>
      </c>
      <c r="B4" s="26">
        <v>0.08</v>
      </c>
      <c r="C4" s="26">
        <v>0.01</v>
      </c>
      <c r="D4" s="26">
        <v>0.03</v>
      </c>
      <c r="E4" s="30">
        <f>B4*B5+C4*C5</f>
        <v>3.4473683521052645</v>
      </c>
      <c r="F4">
        <f>D4*D5</f>
        <v>1.4999999700000004</v>
      </c>
    </row>
    <row r="5" spans="1:7">
      <c r="A5" t="s">
        <v>6</v>
      </c>
      <c r="B5" s="29">
        <v>42.105262315789489</v>
      </c>
      <c r="C5" s="30">
        <v>7.8947366842105282</v>
      </c>
      <c r="D5" s="30">
        <f>B5+C5</f>
        <v>49.999999000000017</v>
      </c>
    </row>
    <row r="6" spans="1:7">
      <c r="A6" t="s">
        <v>29</v>
      </c>
      <c r="B6" s="27">
        <v>2.5</v>
      </c>
      <c r="C6" s="27">
        <v>4</v>
      </c>
    </row>
    <row r="7" spans="1:7">
      <c r="A7" t="s">
        <v>30</v>
      </c>
      <c r="B7" s="30">
        <f>B5*B6</f>
        <v>105.26315578947373</v>
      </c>
      <c r="C7" s="30">
        <f>C5*C6</f>
        <v>31.578946736842113</v>
      </c>
      <c r="D7" s="31">
        <f>B7+C7</f>
        <v>136.84210252631584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roz przykład1</vt:lpstr>
      <vt:lpstr>roz ćwiczenia1</vt:lpstr>
      <vt:lpstr>roz ćwiczenie 2-zakupy b)</vt:lpstr>
      <vt:lpstr>treść-plecak</vt:lpstr>
      <vt:lpstr>rozw-plecak</vt:lpstr>
      <vt:lpstr>PD-stopy-metoda graficzna</vt:lpstr>
      <vt:lpstr>PD-stopy-solver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Magda Kopacz</cp:lastModifiedBy>
  <dcterms:created xsi:type="dcterms:W3CDTF">2014-02-01T18:42:28Z</dcterms:created>
  <dcterms:modified xsi:type="dcterms:W3CDTF">2014-07-03T08:31:20Z</dcterms:modified>
</cp:coreProperties>
</file>